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D:\SAS\Сайт Су Арнасы Сервис\Esmil\Флотатор\"/>
    </mc:Choice>
  </mc:AlternateContent>
  <xr:revisionPtr revIDLastSave="0" documentId="13_ncr:1_{785E8D20-F26B-4656-B636-A1B34957A610}" xr6:coauthVersionLast="47" xr6:coauthVersionMax="47" xr10:uidLastSave="{00000000-0000-0000-0000-000000000000}"/>
  <workbookProtection workbookPassword="98F8" lockStructure="1"/>
  <bookViews>
    <workbookView xWindow="-120" yWindow="-120" windowWidth="20730" windowHeight="11160" xr2:uid="{00000000-000D-0000-FFFF-FFFF00000000}"/>
  </bookViews>
  <sheets>
    <sheet name="Dissolved Air Flotation Unit" sheetId="6" r:id="rId1"/>
    <sheet name="RUS" sheetId="10" state="hidden" r:id="rId2"/>
    <sheet name="ENG" sheetId="5" state="hidden" r:id="rId3"/>
    <sheet name="UA" sheetId="11" state="hidden" r:id="rId4"/>
  </sheets>
  <definedNames>
    <definedName name="Automatisation" localSheetId="0">'Dissolved Air Flotation Unit'!#REF!</definedName>
    <definedName name="Automatisation" localSheetId="1">RUS!$K$82</definedName>
    <definedName name="Automatisation" localSheetId="3">UA!$K$82</definedName>
    <definedName name="Automatisation">ENG!$K$82</definedName>
    <definedName name="Discharge_height" localSheetId="0">'Dissolved Air Flotation Unit'!#REF!</definedName>
    <definedName name="Discharge_height" localSheetId="1">RUS!$K$67:$K$68</definedName>
    <definedName name="Discharge_height" localSheetId="3">UA!$K$67:$K$68</definedName>
    <definedName name="Discharge_height">ENG!$K$67:$K$68</definedName>
    <definedName name="Filtering_mesh" localSheetId="0">'Dissolved Air Flotation Unit'!#REF!</definedName>
    <definedName name="Filtering_mesh" localSheetId="1">RUS!$R$13:$R$14</definedName>
    <definedName name="Filtering_mesh" localSheetId="3">UA!$R$13:$R$14</definedName>
    <definedName name="Filtering_mesh">ENG!$R$13:$R$14</definedName>
    <definedName name="Hydraulics2" localSheetId="0">'Dissolved Air Flotation Unit'!#REF!</definedName>
    <definedName name="Hydraulics2" localSheetId="1">RUS!$O$61:$O$62</definedName>
    <definedName name="Hydraulics2" localSheetId="3">UA!$O$61:$O$62</definedName>
    <definedName name="Hydraulics2">ENG!$O$61:$O$62</definedName>
    <definedName name="Installation" localSheetId="0">'Dissolved Air Flotation Unit'!#REF!</definedName>
    <definedName name="Installation" localSheetId="1">RUS!$K$45:$K$50</definedName>
    <definedName name="Installation" localSheetId="3">UA!$K$45:$K$50</definedName>
    <definedName name="Installation">ENG!$K$45:$K$50</definedName>
    <definedName name="Location" localSheetId="0">'Dissolved Air Flotation Unit'!#REF!</definedName>
    <definedName name="Location" localSheetId="1">RUS!$K$42:$K$44</definedName>
    <definedName name="Location" localSheetId="3">UA!$K$42:$K$44</definedName>
    <definedName name="Location">ENG!$K$42:$K$44</definedName>
    <definedName name="Material" localSheetId="0">'Dissolved Air Flotation Unit'!#REF!</definedName>
    <definedName name="Material" localSheetId="1">RUS!$K$71:$K$75</definedName>
    <definedName name="Material" localSheetId="3">UA!$K$71:$K$75</definedName>
    <definedName name="Material">ENG!$K$71:$K$75</definedName>
    <definedName name="Motor_reductor" localSheetId="0">'Dissolved Air Flotation Unit'!#REF!</definedName>
    <definedName name="Motor_reductor" localSheetId="1">RUS!$K$84:$K$88</definedName>
    <definedName name="Motor_reductor" localSheetId="3">UA!$K$84:$K$88</definedName>
    <definedName name="Motor_reductor">ENG!$K$84:$K$88</definedName>
    <definedName name="RVO" localSheetId="0">'Dissolved Air Flotation Unit'!#REF!</definedName>
    <definedName name="RVO" localSheetId="1">RUS!$Q$15:$Q$24</definedName>
    <definedName name="RVO" localSheetId="3">UA!$Q$15:$Q$24</definedName>
    <definedName name="RVO">ENG!$Q$15:$Q$24</definedName>
    <definedName name="Screw_type" localSheetId="0">'Dissolved Air Flotation Unit'!#REF!</definedName>
    <definedName name="Screw_type" localSheetId="1">RUS!$R$25:$R$39</definedName>
    <definedName name="Screw_type" localSheetId="3">UA!$R$25:$R$39</definedName>
    <definedName name="Screw_type">ENG!$R$30:$R$38</definedName>
    <definedName name="WW_feeding" localSheetId="0">'Dissolved Air Flotation Unit'!#REF!</definedName>
    <definedName name="WW_feeding" localSheetId="1">RUS!$K$58:$K$59</definedName>
    <definedName name="WW_feeding" localSheetId="3">UA!$K$58:$K$59</definedName>
    <definedName name="WW_feeding">ENG!$K$58:$K$59</definedName>
    <definedName name="WW_type" localSheetId="0">'Dissolved Air Flotation Unit'!#REF!</definedName>
    <definedName name="WW_type" localSheetId="1">RUS!$K$13:$K$14</definedName>
    <definedName name="WW_type" localSheetId="3">UA!$K$13:$K$14</definedName>
    <definedName name="WW_type">ENG!$K$13:$K$14</definedName>
    <definedName name="Yes_No" localSheetId="0">'Dissolved Air Flotation Unit'!#REF!</definedName>
    <definedName name="Yes_No" localSheetId="1">RUS!$L$80:$L$81</definedName>
    <definedName name="Yes_No" localSheetId="3">UA!$L$80:$L$81</definedName>
    <definedName name="Yes_No">ENG!$L$80:$L$81</definedName>
    <definedName name="_xlnm.Print_Area" localSheetId="0">'Dissolved Air Flotation Unit'!#REF!</definedName>
    <definedName name="_xlnm.Print_Area" localSheetId="2">ENG!#REF!</definedName>
    <definedName name="_xlnm.Print_Area" localSheetId="1">RUS!#REF!</definedName>
    <definedName name="_xlnm.Print_Area" localSheetId="3">UA!#REF!</definedName>
    <definedName name="ШУ" localSheetId="0">'Dissolved Air Flotation Unit'!#REF!</definedName>
    <definedName name="ШУ" localSheetId="1">RUS!$L$80:$L$82</definedName>
    <definedName name="ШУ" localSheetId="3">UA!$L$80:$L$82</definedName>
    <definedName name="ШУ">ENG!$L$80:$L$82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11" l="1"/>
  <c r="E48" i="11" s="1"/>
  <c r="D42" i="11"/>
  <c r="D40" i="11"/>
  <c r="D39" i="11"/>
  <c r="D38" i="11"/>
  <c r="D37" i="11"/>
  <c r="D35" i="11"/>
  <c r="E35" i="11" s="1"/>
  <c r="D34" i="11"/>
  <c r="D9" i="11"/>
  <c r="E10" i="11" s="1"/>
  <c r="E9" i="11" l="1"/>
  <c r="E36" i="11"/>
  <c r="E46" i="11"/>
  <c r="B49" i="11"/>
  <c r="E47" i="11"/>
  <c r="D40" i="10"/>
  <c r="D40" i="5"/>
  <c r="D39" i="10"/>
  <c r="D39" i="5"/>
  <c r="C29" i="6"/>
  <c r="F16" i="6"/>
  <c r="B33" i="6"/>
  <c r="C30" i="6"/>
  <c r="M3" i="6"/>
  <c r="B50" i="6"/>
  <c r="M2" i="6"/>
  <c r="C26" i="6"/>
  <c r="D6" i="6"/>
  <c r="D16" i="6"/>
  <c r="C13" i="6"/>
  <c r="B51" i="6"/>
  <c r="C31" i="6"/>
  <c r="D9" i="10" l="1"/>
  <c r="E9" i="10" s="1"/>
  <c r="D9" i="5"/>
  <c r="B39" i="6"/>
  <c r="C42" i="6"/>
  <c r="L5" i="6"/>
  <c r="B41" i="6"/>
  <c r="B36" i="6"/>
  <c r="B38" i="6"/>
  <c r="B37" i="6"/>
  <c r="B44" i="6"/>
  <c r="L6" i="6"/>
  <c r="B45" i="6"/>
  <c r="B40" i="6"/>
  <c r="B42" i="6"/>
  <c r="B49" i="6"/>
  <c r="J6" i="6"/>
  <c r="C43" i="6"/>
  <c r="E10" i="5" l="1"/>
  <c r="E9" i="5"/>
  <c r="E10" i="10"/>
  <c r="D34" i="10"/>
  <c r="D34" i="5"/>
  <c r="D46" i="5" l="1"/>
  <c r="E48" i="5" s="1"/>
  <c r="D46" i="10"/>
  <c r="D42" i="5"/>
  <c r="D42" i="10"/>
  <c r="D38" i="5"/>
  <c r="D38" i="10"/>
  <c r="D37" i="5"/>
  <c r="D37" i="10"/>
  <c r="D35" i="5"/>
  <c r="E35" i="5" s="1"/>
  <c r="D35" i="10"/>
  <c r="C24" i="6"/>
  <c r="C19" i="6"/>
  <c r="C27" i="6"/>
  <c r="C11" i="6"/>
  <c r="C12" i="6"/>
  <c r="C20" i="6"/>
  <c r="L2" i="6"/>
  <c r="C23" i="6"/>
  <c r="C18" i="6"/>
  <c r="B32" i="6"/>
  <c r="C14" i="6"/>
  <c r="C10" i="6"/>
  <c r="C25" i="6"/>
  <c r="C28" i="6"/>
  <c r="C17" i="6"/>
  <c r="C21" i="6"/>
  <c r="B16" i="6"/>
  <c r="B10" i="6"/>
  <c r="L3" i="6"/>
  <c r="B34" i="6"/>
  <c r="C22" i="6"/>
  <c r="C15" i="6"/>
  <c r="E47" i="10" l="1"/>
  <c r="E46" i="10"/>
  <c r="E47" i="5"/>
  <c r="E46" i="5"/>
  <c r="E36" i="5"/>
  <c r="E36" i="10"/>
  <c r="E35" i="10"/>
  <c r="E48" i="10"/>
  <c r="J3" i="6"/>
  <c r="J2" i="6"/>
  <c r="K6" i="6"/>
  <c r="K9" i="6"/>
  <c r="B4" i="6"/>
  <c r="B1" i="6"/>
  <c r="D3" i="6"/>
  <c r="H3" i="6"/>
  <c r="H4" i="6"/>
  <c r="J5" i="6"/>
  <c r="K3" i="6"/>
  <c r="B2" i="6"/>
  <c r="B5" i="6"/>
  <c r="K8" i="6"/>
  <c r="K4" i="6"/>
  <c r="J9" i="6"/>
  <c r="B7" i="6"/>
  <c r="E35" i="6"/>
  <c r="D4" i="6"/>
  <c r="E34" i="6"/>
  <c r="D5" i="6"/>
  <c r="B3" i="6"/>
  <c r="J8" i="6"/>
  <c r="J4" i="6"/>
  <c r="K5" i="6"/>
  <c r="B8" i="6"/>
  <c r="K2" i="6"/>
  <c r="B6" i="6"/>
  <c r="B49" i="10" l="1"/>
  <c r="B13" i="6"/>
  <c r="E47" i="6"/>
  <c r="E45" i="6"/>
  <c r="E46" i="6"/>
  <c r="B49" i="5" l="1"/>
  <c r="E9" i="6"/>
  <c r="E8" i="6"/>
  <c r="B48" i="6"/>
</calcChain>
</file>

<file path=xl/sharedStrings.xml><?xml version="1.0" encoding="utf-8"?>
<sst xmlns="http://schemas.openxmlformats.org/spreadsheetml/2006/main" count="569" uniqueCount="266">
  <si>
    <t>Тип сточных вод</t>
  </si>
  <si>
    <t>Размещение</t>
  </si>
  <si>
    <t>Расход сточных вод Q, л/с</t>
  </si>
  <si>
    <t>Q мин:</t>
  </si>
  <si>
    <t>Q ср:</t>
  </si>
  <si>
    <t>Режим подачи сточных вод в подводящие каналы</t>
  </si>
  <si>
    <t>Требуемые прозоры полотна решетки, мм:</t>
  </si>
  <si>
    <t>Уровень воды в канале за существующей решеткой (или без нее) при соответствующем расходе, мм</t>
  </si>
  <si>
    <t>При Q макс:</t>
  </si>
  <si>
    <t>При Q мин:</t>
  </si>
  <si>
    <t>При Q ср:</t>
  </si>
  <si>
    <t>Материал изготавливаемого оборудования</t>
  </si>
  <si>
    <t>AISI 304</t>
  </si>
  <si>
    <t>AISI 304L</t>
  </si>
  <si>
    <t>AISI 316</t>
  </si>
  <si>
    <t>AISI 316L</t>
  </si>
  <si>
    <t>Подключение к вентиляции</t>
  </si>
  <si>
    <t>Диаметр, мм:</t>
  </si>
  <si>
    <t>Система управления</t>
  </si>
  <si>
    <t>Шкаф управления</t>
  </si>
  <si>
    <t>Да</t>
  </si>
  <si>
    <t>Нет</t>
  </si>
  <si>
    <t>Уровень автоматизации</t>
  </si>
  <si>
    <t>Мотор-редуктор</t>
  </si>
  <si>
    <t>IP55</t>
  </si>
  <si>
    <t>IP65</t>
  </si>
  <si>
    <t>IP66</t>
  </si>
  <si>
    <t>IP67</t>
  </si>
  <si>
    <t>Взрывобезопасность, EX</t>
  </si>
  <si>
    <t>Прочее</t>
  </si>
  <si>
    <t>Гидравлические расчеты</t>
  </si>
  <si>
    <t>Количество граблин:</t>
  </si>
  <si>
    <t>Высота выгрузки, мм:</t>
  </si>
  <si>
    <t>Высота выгрузки (от борта канала), мм</t>
  </si>
  <si>
    <t>Ответ</t>
  </si>
  <si>
    <t>Радиус поворота, мм:</t>
  </si>
  <si>
    <t>Подставка</t>
  </si>
  <si>
    <t>Стационарная поворотная</t>
  </si>
  <si>
    <t>Телескопическая поворотная</t>
  </si>
  <si>
    <t>Автоматизация</t>
  </si>
  <si>
    <t>Наименование шкафа управления:</t>
  </si>
  <si>
    <t>Производитель:</t>
  </si>
  <si>
    <t>Мощность, кВт:</t>
  </si>
  <si>
    <t>Параметры сети</t>
  </si>
  <si>
    <t>Напряжение, В:</t>
  </si>
  <si>
    <t>Частота, Гц:</t>
  </si>
  <si>
    <t>Обороты, об./мин:</t>
  </si>
  <si>
    <t>Степень защиты IP:</t>
  </si>
  <si>
    <t>Да - см. приложение</t>
  </si>
  <si>
    <t>Обороты, об./мин</t>
  </si>
  <si>
    <t>Конвеер винтовой</t>
  </si>
  <si>
    <t>Контейнер</t>
  </si>
  <si>
    <t>-</t>
  </si>
  <si>
    <t>К стенкам канала</t>
  </si>
  <si>
    <t>Степень защиты, IP</t>
  </si>
  <si>
    <t>Требуемый угол установки (стандартное исполнение - 80 °):</t>
  </si>
  <si>
    <t>Решетка винтовая отжимная РВО</t>
  </si>
  <si>
    <t>Решетка винтовая отжимная барабанная РВОБ1</t>
  </si>
  <si>
    <t>Решетка винтовая отжимная барабанная РВОБ2</t>
  </si>
  <si>
    <t>Класс</t>
  </si>
  <si>
    <t>Группа</t>
  </si>
  <si>
    <r>
      <t xml:space="preserve">Q </t>
    </r>
    <r>
      <rPr>
        <vertAlign val="subscript"/>
        <sz val="11"/>
        <rFont val="Arial"/>
        <family val="2"/>
      </rPr>
      <t>макс</t>
    </r>
    <r>
      <rPr>
        <sz val="11"/>
        <rFont val="Arial"/>
        <family val="2"/>
      </rPr>
      <t>:</t>
    </r>
  </si>
  <si>
    <t>Наименование шкафа управления</t>
  </si>
  <si>
    <t>При подаче сточных вод</t>
  </si>
  <si>
    <t>Control cabinet</t>
  </si>
  <si>
    <t>Outdoor</t>
  </si>
  <si>
    <t>Indoor</t>
  </si>
  <si>
    <t>By gravity</t>
  </si>
  <si>
    <t>By pressure</t>
  </si>
  <si>
    <t>Yes</t>
  </si>
  <si>
    <t>No</t>
  </si>
  <si>
    <t>Other relevant information</t>
  </si>
  <si>
    <t>Other (indicate)</t>
  </si>
  <si>
    <t>IP56</t>
  </si>
  <si>
    <t>Duty</t>
  </si>
  <si>
    <t>Stand-by</t>
  </si>
  <si>
    <t>Automation</t>
  </si>
  <si>
    <r>
      <t>Pressure, m 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</si>
  <si>
    <t>Choice available</t>
  </si>
  <si>
    <t>Please fill in</t>
  </si>
  <si>
    <t>Basic information</t>
  </si>
  <si>
    <t>Customer</t>
  </si>
  <si>
    <t>Country</t>
  </si>
  <si>
    <t>Deadline for the offer</t>
  </si>
  <si>
    <t>Ingress protection rating (IP)</t>
  </si>
  <si>
    <t>Project information</t>
  </si>
  <si>
    <t>Contact person</t>
  </si>
  <si>
    <t>Object name</t>
  </si>
  <si>
    <t>Phone</t>
  </si>
  <si>
    <t>Email</t>
  </si>
  <si>
    <t>Request date</t>
  </si>
  <si>
    <t>RUS</t>
  </si>
  <si>
    <t>Основная информация</t>
  </si>
  <si>
    <t>Заказчик</t>
  </si>
  <si>
    <t>Наименование объекта</t>
  </si>
  <si>
    <t>Страна</t>
  </si>
  <si>
    <t>Информация о заказчике</t>
  </si>
  <si>
    <t>Контактное лицо</t>
  </si>
  <si>
    <t>Телефон</t>
  </si>
  <si>
    <t>Дата заполнения</t>
  </si>
  <si>
    <t>Взвешенные вещества, мг/л</t>
  </si>
  <si>
    <t>Необходимое количество установок, шт</t>
  </si>
  <si>
    <t>Рабочих</t>
  </si>
  <si>
    <t>Резервных</t>
  </si>
  <si>
    <t>Приводы</t>
  </si>
  <si>
    <t>Исполнение (IP)</t>
  </si>
  <si>
    <t>Другая важная информация</t>
  </si>
  <si>
    <t>Другое</t>
  </si>
  <si>
    <t>Выберите</t>
  </si>
  <si>
    <t>Пожалуйста заполните</t>
  </si>
  <si>
    <t>Наружное</t>
  </si>
  <si>
    <t>В помещении</t>
  </si>
  <si>
    <t>Хлориды, мг/л</t>
  </si>
  <si>
    <t>ENG</t>
  </si>
  <si>
    <t>Number of units</t>
  </si>
  <si>
    <t>Hazardous area (EX): class/zone</t>
  </si>
  <si>
    <t>Требования по взрывозащите (EX): класс/зона (указать ГОСТ, IEC или иное)</t>
  </si>
  <si>
    <t>ХПК, мг/л</t>
  </si>
  <si>
    <t>Жиры, мг/л</t>
  </si>
  <si>
    <t>Нефтепродукты, мг/л</t>
  </si>
  <si>
    <t>Фосфаты, мг/л</t>
  </si>
  <si>
    <t>Сульфиды, мг/л</t>
  </si>
  <si>
    <t>СПАВ, мг/л</t>
  </si>
  <si>
    <t>Содержание загрязняющих веществ</t>
  </si>
  <si>
    <t>Режим работы очистных сооружений, ч/сут</t>
  </si>
  <si>
    <t>Наличие предварительной механической очистки</t>
  </si>
  <si>
    <t>Необходимость крышки</t>
  </si>
  <si>
    <t>COD, mg/l</t>
  </si>
  <si>
    <t>Иные примеси:</t>
  </si>
  <si>
    <t xml:space="preserve">                                                 мг/л</t>
  </si>
  <si>
    <t xml:space="preserve">                                                      mg/l</t>
  </si>
  <si>
    <t>До очистки</t>
  </si>
  <si>
    <t>Реагентная</t>
  </si>
  <si>
    <t>Безреагентная</t>
  </si>
  <si>
    <t>Наличие усреднительного резервуара</t>
  </si>
  <si>
    <t>Request for dissolved air flotation unit</t>
  </si>
  <si>
    <t>Information about the installation place of equipment</t>
  </si>
  <si>
    <t>Информация о месте установки оборудования</t>
  </si>
  <si>
    <t>Запрос на комплекс флотации</t>
  </si>
  <si>
    <t>Расход (общий на все установки)</t>
  </si>
  <si>
    <t>Wastewater characteristics</t>
  </si>
  <si>
    <t>TSS, mg/l</t>
  </si>
  <si>
    <t>FOG, mg/l</t>
  </si>
  <si>
    <t>Chloride, mg/l</t>
  </si>
  <si>
    <t>Sulfide, mg/l</t>
  </si>
  <si>
    <t>Other:</t>
  </si>
  <si>
    <t>Промышленные ливневые воды</t>
  </si>
  <si>
    <t>Накопление</t>
  </si>
  <si>
    <t>Обезвоживание</t>
  </si>
  <si>
    <t>Dewatering</t>
  </si>
  <si>
    <t xml:space="preserve">Другое </t>
  </si>
  <si>
    <t>Accumulation</t>
  </si>
  <si>
    <t>Location**</t>
  </si>
  <si>
    <t>Материал флотатора</t>
  </si>
  <si>
    <t>Material of DAF unit *</t>
  </si>
  <si>
    <t>** Пожалуйста приложите чертежи или другие исходные данные к опросному листу. Это ускорит наш ответ.</t>
  </si>
  <si>
    <r>
      <t>Average, m</t>
    </r>
    <r>
      <rPr>
        <vertAlign val="superscript"/>
        <sz val="11"/>
        <rFont val="Arial"/>
        <family val="2"/>
        <charset val="204"/>
      </rPr>
      <t>3</t>
    </r>
    <r>
      <rPr>
        <sz val="11"/>
        <rFont val="Arial"/>
        <family val="2"/>
      </rPr>
      <t>/h</t>
    </r>
  </si>
  <si>
    <r>
      <t>Максимальный, м</t>
    </r>
    <r>
      <rPr>
        <vertAlign val="superscript"/>
        <sz val="11"/>
        <rFont val="Arial"/>
        <family val="2"/>
        <charset val="204"/>
      </rPr>
      <t>3</t>
    </r>
    <r>
      <rPr>
        <sz val="11"/>
        <rFont val="Arial"/>
        <family val="2"/>
      </rPr>
      <t>/ч</t>
    </r>
  </si>
  <si>
    <r>
      <t>Средний, м</t>
    </r>
    <r>
      <rPr>
        <vertAlign val="superscript"/>
        <sz val="11"/>
        <rFont val="Arial"/>
        <family val="2"/>
        <charset val="204"/>
      </rPr>
      <t>3</t>
    </r>
    <r>
      <rPr>
        <sz val="11"/>
        <rFont val="Arial"/>
        <family val="2"/>
      </rPr>
      <t>/ч</t>
    </r>
  </si>
  <si>
    <r>
      <t>Max., m</t>
    </r>
    <r>
      <rPr>
        <vertAlign val="superscript"/>
        <sz val="11"/>
        <rFont val="Arial"/>
        <family val="2"/>
        <charset val="204"/>
      </rPr>
      <t>3</t>
    </r>
    <r>
      <rPr>
        <sz val="11"/>
        <rFont val="Arial"/>
        <family val="2"/>
      </rPr>
      <t>/h</t>
    </r>
  </si>
  <si>
    <t>** Please attach the drawings or any other initial information to the completed questionnaire.</t>
  </si>
  <si>
    <t>Gearmotors</t>
  </si>
  <si>
    <t>Температура, ℃</t>
  </si>
  <si>
    <t>Spare unit</t>
  </si>
  <si>
    <t>pH</t>
  </si>
  <si>
    <t>БПК 5, мг/л</t>
  </si>
  <si>
    <t>Cover</t>
  </si>
  <si>
    <t>Обработка осадка после флотации</t>
  </si>
  <si>
    <t xml:space="preserve">Требуется </t>
  </si>
  <si>
    <t>Не требуется</t>
  </si>
  <si>
    <t>Required</t>
  </si>
  <si>
    <t>Not required</t>
  </si>
  <si>
    <t>Aided by chemicals</t>
  </si>
  <si>
    <t>Without chemicals</t>
  </si>
  <si>
    <t>Требования после очистки</t>
  </si>
  <si>
    <t>Surfactants, mg/l</t>
  </si>
  <si>
    <r>
      <t>Daily, m</t>
    </r>
    <r>
      <rPr>
        <vertAlign val="superscript"/>
        <sz val="11"/>
        <rFont val="Arial"/>
        <family val="2"/>
        <charset val="204"/>
      </rPr>
      <t>3</t>
    </r>
    <r>
      <rPr>
        <sz val="11"/>
        <rFont val="Arial"/>
        <family val="2"/>
      </rPr>
      <t>/d</t>
    </r>
  </si>
  <si>
    <r>
      <t>Суточный, м</t>
    </r>
    <r>
      <rPr>
        <vertAlign val="superscript"/>
        <sz val="11"/>
        <rFont val="Arial"/>
        <family val="2"/>
        <charset val="204"/>
      </rPr>
      <t>3</t>
    </r>
    <r>
      <rPr>
        <sz val="11"/>
        <rFont val="Arial"/>
        <family val="2"/>
      </rPr>
      <t>/сут</t>
    </r>
  </si>
  <si>
    <t>Тип жидкости</t>
  </si>
  <si>
    <t>Type of liquid</t>
  </si>
  <si>
    <t>Industrial wastewater</t>
  </si>
  <si>
    <t>Industrial stormwater</t>
  </si>
  <si>
    <t>Промышленные сточные воды</t>
  </si>
  <si>
    <t>Активный ил из биологического реактора</t>
  </si>
  <si>
    <t>Активный ил из отстойника</t>
  </si>
  <si>
    <t>Химическое дозирование</t>
  </si>
  <si>
    <r>
      <t xml:space="preserve">Temperature, </t>
    </r>
    <r>
      <rPr>
        <sz val="12"/>
        <rFont val="Arial"/>
        <family val="2"/>
        <charset val="204"/>
      </rPr>
      <t>℃</t>
    </r>
  </si>
  <si>
    <t>BOD5, mg/l</t>
  </si>
  <si>
    <t>Inlet values</t>
  </si>
  <si>
    <t>Requirements for the outlet values</t>
  </si>
  <si>
    <t>Expected operation time, h/d</t>
  </si>
  <si>
    <t>* By default flocculator is made of PVC. Materials of other components may be found in the offer.</t>
  </si>
  <si>
    <t>Existing mechanical pretreatment</t>
  </si>
  <si>
    <t>Existing buffer tank</t>
  </si>
  <si>
    <t>Activated sludge from a biological reactor</t>
  </si>
  <si>
    <t>Activated sludge from a clarifier</t>
  </si>
  <si>
    <t>Chemical addition</t>
  </si>
  <si>
    <t>Design flow rate (to all units)</t>
  </si>
  <si>
    <t>Mineral oils (petroleum), mg/l</t>
  </si>
  <si>
    <t>Further solids processing</t>
  </si>
  <si>
    <r>
      <t>Phosphate phosphorus (PO</t>
    </r>
    <r>
      <rPr>
        <vertAlign val="subscript"/>
        <sz val="11"/>
        <rFont val="Arial"/>
        <family val="2"/>
        <charset val="204"/>
      </rPr>
      <t>4</t>
    </r>
    <r>
      <rPr>
        <sz val="11"/>
        <rFont val="Arial"/>
        <family val="2"/>
      </rPr>
      <t>-P), mg/l</t>
    </r>
  </si>
  <si>
    <t>* По умолчанию флокулятор изготавливается их ПВХ, остальные комплектующие см. данные в предложении.</t>
  </si>
  <si>
    <t>UA</t>
  </si>
  <si>
    <t>Запит на комплекс флотації</t>
  </si>
  <si>
    <t>Інформація про замовника</t>
  </si>
  <si>
    <t>Замовник</t>
  </si>
  <si>
    <t>Найменування об'єкта</t>
  </si>
  <si>
    <t>Країна</t>
  </si>
  <si>
    <t>Основна інформація</t>
  </si>
  <si>
    <t>Контактна особа</t>
  </si>
  <si>
    <t>Дата заповнення</t>
  </si>
  <si>
    <t>Тип рідини</t>
  </si>
  <si>
    <t>Витрата (загальний на всі установки)</t>
  </si>
  <si>
    <t>Необхідна кількість установок, шт</t>
  </si>
  <si>
    <t>Робочих</t>
  </si>
  <si>
    <t>Резервних</t>
  </si>
  <si>
    <r>
      <t>Добова, м</t>
    </r>
    <r>
      <rPr>
        <vertAlign val="superscript"/>
        <sz val="11"/>
        <rFont val="Arial"/>
        <family val="2"/>
        <charset val="204"/>
      </rPr>
      <t>3</t>
    </r>
    <r>
      <rPr>
        <sz val="11"/>
        <rFont val="Arial"/>
        <family val="2"/>
      </rPr>
      <t>/доб</t>
    </r>
  </si>
  <si>
    <r>
      <t>Максимальний, м</t>
    </r>
    <r>
      <rPr>
        <vertAlign val="superscript"/>
        <sz val="11"/>
        <rFont val="Arial"/>
        <family val="2"/>
        <charset val="204"/>
      </rPr>
      <t>3</t>
    </r>
    <r>
      <rPr>
        <sz val="11"/>
        <rFont val="Arial"/>
        <family val="2"/>
      </rPr>
      <t>/г</t>
    </r>
  </si>
  <si>
    <r>
      <t>Середній, м</t>
    </r>
    <r>
      <rPr>
        <vertAlign val="superscript"/>
        <sz val="11"/>
        <rFont val="Arial"/>
        <family val="2"/>
        <charset val="204"/>
      </rPr>
      <t>3</t>
    </r>
    <r>
      <rPr>
        <sz val="11"/>
        <rFont val="Arial"/>
        <family val="2"/>
      </rPr>
      <t>/г</t>
    </r>
  </si>
  <si>
    <t>Вміст забруднюючих речовин</t>
  </si>
  <si>
    <t>Зважені речовини, мг/л</t>
  </si>
  <si>
    <t>Жири, мг/л</t>
  </si>
  <si>
    <t>Нафтопродукти, мг/л</t>
  </si>
  <si>
    <t>Фосфати, мг/л</t>
  </si>
  <si>
    <t>Хлориди, мг/л</t>
  </si>
  <si>
    <t>Сульфіди, мг/л</t>
  </si>
  <si>
    <t>ПАВ, мг/л</t>
  </si>
  <si>
    <t>Інші домішки:</t>
  </si>
  <si>
    <t>Режим роботи очисних споруд, г/доб</t>
  </si>
  <si>
    <t>Наявність попереднього механічного очищення</t>
  </si>
  <si>
    <t>Наявність резервуару-усереднювача</t>
  </si>
  <si>
    <t>Хімічне дозування</t>
  </si>
  <si>
    <t>Необхідність кришки</t>
  </si>
  <si>
    <t>Обробка осаду після флотації</t>
  </si>
  <si>
    <t>Матеріал флотатора</t>
  </si>
  <si>
    <t>Автоматизація</t>
  </si>
  <si>
    <t>Шафа управління</t>
  </si>
  <si>
    <t>Приводи</t>
  </si>
  <si>
    <t>Виконання (IP)</t>
  </si>
  <si>
    <t>Вимоги щодо вибухозахисту (EX): клас/зона (вказати ГОСТ, IEC чи інше)</t>
  </si>
  <si>
    <t>Інформація про місце встановлення обладнання</t>
  </si>
  <si>
    <t>Розміщення</t>
  </si>
  <si>
    <t xml:space="preserve">
Інша важлива інформація</t>
  </si>
  <si>
    <t>* Флокулятор виготовляється із ПВХ, якщо не вказано інше. Матеріали інших компонентів можна знайти в пропозиції.</t>
  </si>
  <si>
    <t>** Будь ласка, додайте креслення або інші вихідні дані до опитувального листа. Це прискорить нашу відповідь.</t>
  </si>
  <si>
    <t>До очищення</t>
  </si>
  <si>
    <t>Вимоги після очищення</t>
  </si>
  <si>
    <t>Виберіть</t>
  </si>
  <si>
    <t>Будь ласка, заповніть</t>
  </si>
  <si>
    <t>Тип стічних вод</t>
  </si>
  <si>
    <t>Промислові стічні води</t>
  </si>
  <si>
    <t>Промислові зливові води</t>
  </si>
  <si>
    <t>Активний мул з біологічного реактора</t>
  </si>
  <si>
    <t>Інше</t>
  </si>
  <si>
    <t>Активний мул із відстійника</t>
  </si>
  <si>
    <t>Так</t>
  </si>
  <si>
    <t>Ні</t>
  </si>
  <si>
    <t>Зовнішнє</t>
  </si>
  <si>
    <t>В приміщенні</t>
  </si>
  <si>
    <t>Відповідь</t>
  </si>
  <si>
    <t>Потрібно</t>
  </si>
  <si>
    <t>Не потрібно</t>
  </si>
  <si>
    <t>Реагентна</t>
  </si>
  <si>
    <t>Безреагентна</t>
  </si>
  <si>
    <t>Накопичення</t>
  </si>
  <si>
    <t>Зневоднення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</si>
</sst>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vertAlign val="subscript"/>
      <sz val="1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sz val="12"/>
      <name val="Arial"/>
      <family val="2"/>
      <charset val="204"/>
    </font>
    <font>
      <vertAlign val="subscript"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2"/>
      <name val="Calibri"/>
      <family val="2"/>
      <charset val="204"/>
      <scheme val="minor"/>
    </font>
    <font>
      <b/>
      <sz val="14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1" fillId="3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2" fillId="3" borderId="0" xfId="0" applyFont="1" applyFill="1" applyProtection="1">
      <protection hidden="1"/>
    </xf>
    <xf numFmtId="0" fontId="1" fillId="5" borderId="25" xfId="0" applyFont="1" applyFill="1" applyBorder="1" applyProtection="1">
      <protection hidden="1"/>
    </xf>
    <xf numFmtId="0" fontId="1" fillId="2" borderId="25" xfId="0" applyFont="1" applyFill="1" applyBorder="1" applyProtection="1">
      <protection hidden="1"/>
    </xf>
    <xf numFmtId="0" fontId="5" fillId="0" borderId="22" xfId="0" applyFont="1" applyBorder="1" applyProtection="1">
      <protection hidden="1"/>
    </xf>
    <xf numFmtId="0" fontId="1" fillId="3" borderId="4" xfId="0" applyFont="1" applyFill="1" applyBorder="1" applyProtection="1"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7" xfId="0" applyFont="1" applyBorder="1" applyProtection="1">
      <protection hidden="1"/>
    </xf>
    <xf numFmtId="0" fontId="1" fillId="3" borderId="4" xfId="0" applyFont="1" applyFill="1" applyBorder="1" applyAlignment="1" applyProtection="1">
      <alignment wrapText="1"/>
      <protection hidden="1"/>
    </xf>
    <xf numFmtId="0" fontId="1" fillId="0" borderId="9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1" fillId="0" borderId="26" xfId="0" applyFont="1" applyBorder="1" applyProtection="1">
      <protection hidden="1"/>
    </xf>
    <xf numFmtId="0" fontId="1" fillId="0" borderId="36" xfId="0" applyFont="1" applyBorder="1" applyProtection="1"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1" fillId="3" borderId="8" xfId="0" applyFont="1" applyFill="1" applyBorder="1" applyProtection="1">
      <protection hidden="1"/>
    </xf>
    <xf numFmtId="0" fontId="1" fillId="3" borderId="9" xfId="0" applyFont="1" applyFill="1" applyBorder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3" borderId="4" xfId="0" applyFont="1" applyFill="1" applyBorder="1" applyProtection="1">
      <protection hidden="1"/>
    </xf>
    <xf numFmtId="0" fontId="1" fillId="3" borderId="27" xfId="0" applyFont="1" applyFill="1" applyBorder="1" applyProtection="1">
      <protection hidden="1"/>
    </xf>
    <xf numFmtId="49" fontId="1" fillId="3" borderId="4" xfId="0" applyNumberFormat="1" applyFont="1" applyFill="1" applyBorder="1" applyProtection="1">
      <protection hidden="1"/>
    </xf>
    <xf numFmtId="0" fontId="1" fillId="0" borderId="40" xfId="0" applyFont="1" applyBorder="1" applyProtection="1">
      <protection hidden="1"/>
    </xf>
    <xf numFmtId="0" fontId="11" fillId="2" borderId="42" xfId="0" applyFont="1" applyFill="1" applyBorder="1" applyAlignment="1" applyProtection="1">
      <alignment horizontal="left" vertical="top"/>
      <protection locked="0"/>
    </xf>
    <xf numFmtId="0" fontId="5" fillId="0" borderId="31" xfId="0" applyFont="1" applyBorder="1" applyProtection="1">
      <protection hidden="1"/>
    </xf>
    <xf numFmtId="0" fontId="5" fillId="0" borderId="33" xfId="0" applyFont="1" applyBorder="1" applyProtection="1">
      <protection hidden="1"/>
    </xf>
    <xf numFmtId="0" fontId="13" fillId="3" borderId="39" xfId="0" applyFont="1" applyFill="1" applyBorder="1" applyAlignment="1" applyProtection="1">
      <alignment horizontal="left" vertical="center"/>
      <protection hidden="1"/>
    </xf>
    <xf numFmtId="49" fontId="10" fillId="2" borderId="47" xfId="0" applyNumberFormat="1" applyFont="1" applyFill="1" applyBorder="1" applyAlignment="1" applyProtection="1">
      <alignment horizontal="left" vertical="center" wrapText="1"/>
      <protection locked="0" hidden="1"/>
    </xf>
    <xf numFmtId="0" fontId="1" fillId="3" borderId="39" xfId="0" applyFont="1" applyFill="1" applyBorder="1" applyAlignment="1" applyProtection="1">
      <alignment horizontal="left" vertical="center"/>
      <protection hidden="1"/>
    </xf>
    <xf numFmtId="0" fontId="13" fillId="3" borderId="44" xfId="0" applyFont="1" applyFill="1" applyBorder="1" applyAlignment="1" applyProtection="1">
      <alignment horizontal="left" vertical="center"/>
      <protection hidden="1"/>
    </xf>
    <xf numFmtId="49" fontId="10" fillId="2" borderId="42" xfId="0" applyNumberFormat="1" applyFont="1" applyFill="1" applyBorder="1" applyAlignment="1" applyProtection="1">
      <alignment horizontal="left" vertical="center" wrapText="1"/>
      <protection locked="0" hidden="1"/>
    </xf>
    <xf numFmtId="0" fontId="1" fillId="3" borderId="44" xfId="0" applyFont="1" applyFill="1" applyBorder="1" applyAlignment="1" applyProtection="1">
      <alignment horizontal="left" vertical="center"/>
      <protection hidden="1"/>
    </xf>
    <xf numFmtId="0" fontId="1" fillId="0" borderId="48" xfId="0" applyFont="1" applyBorder="1" applyProtection="1">
      <protection hidden="1"/>
    </xf>
    <xf numFmtId="0" fontId="3" fillId="2" borderId="49" xfId="0" applyFont="1" applyFill="1" applyBorder="1" applyAlignment="1" applyProtection="1">
      <alignment horizontal="left"/>
      <protection locked="0"/>
    </xf>
    <xf numFmtId="0" fontId="8" fillId="0" borderId="47" xfId="0" applyFont="1" applyBorder="1" applyProtection="1">
      <protection hidden="1"/>
    </xf>
    <xf numFmtId="0" fontId="12" fillId="2" borderId="35" xfId="0" applyFont="1" applyFill="1" applyBorder="1" applyAlignment="1" applyProtection="1">
      <alignment horizontal="left" vertical="center"/>
      <protection locked="0"/>
    </xf>
    <xf numFmtId="0" fontId="1" fillId="0" borderId="41" xfId="0" applyFont="1" applyBorder="1" applyAlignment="1" applyProtection="1">
      <alignment horizontal="left" vertical="center" wrapText="1"/>
      <protection hidden="1"/>
    </xf>
    <xf numFmtId="0" fontId="1" fillId="0" borderId="33" xfId="0" applyFont="1" applyBorder="1" applyAlignment="1" applyProtection="1">
      <alignment vertical="center" wrapText="1"/>
      <protection hidden="1"/>
    </xf>
    <xf numFmtId="0" fontId="1" fillId="0" borderId="33" xfId="0" applyFont="1" applyBorder="1" applyAlignment="1" applyProtection="1">
      <alignment vertical="center"/>
      <protection hidden="1"/>
    </xf>
    <xf numFmtId="0" fontId="1" fillId="0" borderId="47" xfId="0" applyFont="1" applyBorder="1" applyProtection="1">
      <protection hidden="1"/>
    </xf>
    <xf numFmtId="0" fontId="1" fillId="0" borderId="47" xfId="0" applyFont="1" applyBorder="1" applyAlignment="1" applyProtection="1">
      <alignment vertical="center"/>
      <protection hidden="1"/>
    </xf>
    <xf numFmtId="0" fontId="0" fillId="0" borderId="47" xfId="0" applyBorder="1" applyProtection="1">
      <protection hidden="1"/>
    </xf>
    <xf numFmtId="0" fontId="3" fillId="6" borderId="14" xfId="0" applyFont="1" applyFill="1" applyBorder="1" applyAlignment="1" applyProtection="1">
      <alignment horizontal="left"/>
      <protection locked="0"/>
    </xf>
    <xf numFmtId="0" fontId="12" fillId="2" borderId="47" xfId="0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 applyProtection="1">
      <alignment horizontal="left" vertical="center"/>
      <protection hidden="1"/>
    </xf>
    <xf numFmtId="0" fontId="0" fillId="0" borderId="25" xfId="0" applyBorder="1" applyAlignment="1">
      <alignment horizontal="left" vertical="center"/>
    </xf>
    <xf numFmtId="0" fontId="12" fillId="0" borderId="2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2" borderId="47" xfId="0" applyFont="1" applyFill="1" applyBorder="1" applyAlignment="1" applyProtection="1">
      <alignment horizontal="left"/>
      <protection locked="0"/>
    </xf>
    <xf numFmtId="0" fontId="3" fillId="2" borderId="25" xfId="0" applyFont="1" applyFill="1" applyBorder="1" applyAlignment="1" applyProtection="1">
      <alignment horizontal="left"/>
      <protection locked="0"/>
    </xf>
    <xf numFmtId="0" fontId="3" fillId="6" borderId="22" xfId="0" applyFont="1" applyFill="1" applyBorder="1" applyAlignment="1" applyProtection="1">
      <alignment horizontal="left"/>
      <protection locked="0"/>
    </xf>
    <xf numFmtId="0" fontId="0" fillId="6" borderId="22" xfId="0" applyFill="1" applyBorder="1" applyAlignment="1" applyProtection="1">
      <alignment horizontal="left"/>
      <protection locked="0"/>
    </xf>
    <xf numFmtId="0" fontId="3" fillId="6" borderId="12" xfId="0" applyFont="1" applyFill="1" applyBorder="1" applyAlignment="1" applyProtection="1">
      <alignment horizontal="left"/>
      <protection locked="0"/>
    </xf>
    <xf numFmtId="0" fontId="6" fillId="6" borderId="22" xfId="0" applyFont="1" applyFill="1" applyBorder="1" applyAlignment="1" applyProtection="1">
      <alignment horizontal="left"/>
      <protection locked="0"/>
    </xf>
    <xf numFmtId="0" fontId="8" fillId="0" borderId="25" xfId="0" applyFont="1" applyBorder="1" applyProtection="1">
      <protection hidden="1"/>
    </xf>
    <xf numFmtId="0" fontId="3" fillId="6" borderId="47" xfId="0" applyFont="1" applyFill="1" applyBorder="1" applyAlignment="1" applyProtection="1">
      <alignment horizontal="left"/>
      <protection locked="0"/>
    </xf>
    <xf numFmtId="0" fontId="13" fillId="0" borderId="25" xfId="0" applyFont="1" applyBorder="1" applyProtection="1">
      <protection hidden="1"/>
    </xf>
    <xf numFmtId="0" fontId="13" fillId="0" borderId="25" xfId="0" applyFont="1" applyBorder="1" applyAlignment="1" applyProtection="1">
      <alignment vertical="center"/>
      <protection hidden="1"/>
    </xf>
    <xf numFmtId="0" fontId="0" fillId="6" borderId="47" xfId="0" applyFill="1" applyBorder="1" applyAlignment="1" applyProtection="1">
      <alignment horizontal="left"/>
      <protection locked="0"/>
    </xf>
    <xf numFmtId="0" fontId="6" fillId="6" borderId="47" xfId="0" applyFont="1" applyFill="1" applyBorder="1" applyAlignment="1" applyProtection="1">
      <alignment horizontal="left"/>
      <protection locked="0"/>
    </xf>
    <xf numFmtId="0" fontId="13" fillId="3" borderId="0" xfId="0" applyFont="1" applyFill="1" applyProtection="1">
      <protection hidden="1"/>
    </xf>
    <xf numFmtId="0" fontId="1" fillId="3" borderId="0" xfId="0" applyFont="1" applyFill="1" applyAlignment="1" applyProtection="1">
      <alignment wrapText="1"/>
      <protection hidden="1"/>
    </xf>
    <xf numFmtId="0" fontId="7" fillId="2" borderId="25" xfId="0" applyFont="1" applyFill="1" applyBorder="1" applyAlignment="1" applyProtection="1">
      <alignment horizontal="left" vertical="center"/>
      <protection locked="0"/>
    </xf>
    <xf numFmtId="0" fontId="1" fillId="0" borderId="48" xfId="0" applyFont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3" fillId="2" borderId="21" xfId="0" applyFont="1" applyFill="1" applyBorder="1" applyAlignment="1" applyProtection="1">
      <alignment horizontal="left"/>
      <protection locked="0"/>
    </xf>
    <xf numFmtId="0" fontId="13" fillId="0" borderId="25" xfId="0" applyFont="1" applyBorder="1" applyAlignment="1" applyProtection="1">
      <alignment horizontal="left"/>
      <protection locked="0"/>
    </xf>
    <xf numFmtId="0" fontId="13" fillId="0" borderId="25" xfId="0" applyFont="1" applyBorder="1" applyAlignment="1" applyProtection="1">
      <alignment wrapText="1"/>
      <protection hidden="1"/>
    </xf>
    <xf numFmtId="0" fontId="13" fillId="3" borderId="17" xfId="0" applyFont="1" applyFill="1" applyBorder="1" applyAlignment="1" applyProtection="1">
      <alignment horizontal="left" vertical="center"/>
      <protection hidden="1"/>
    </xf>
    <xf numFmtId="0" fontId="13" fillId="0" borderId="25" xfId="0" applyFont="1" applyBorder="1" applyAlignment="1" applyProtection="1">
      <alignment horizontal="left" vertical="center" wrapText="1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vertical="center"/>
      <protection hidden="1"/>
    </xf>
    <xf numFmtId="0" fontId="1" fillId="0" borderId="43" xfId="0" applyFont="1" applyBorder="1" applyAlignment="1" applyProtection="1">
      <alignment vertical="center"/>
      <protection hidden="1"/>
    </xf>
    <xf numFmtId="0" fontId="1" fillId="6" borderId="25" xfId="0" applyFont="1" applyFill="1" applyBorder="1" applyProtection="1">
      <protection hidden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8" fillId="3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3" fillId="0" borderId="54" xfId="0" applyFont="1" applyBorder="1" applyAlignment="1" applyProtection="1">
      <alignment horizontal="left"/>
      <protection locked="0"/>
    </xf>
    <xf numFmtId="0" fontId="10" fillId="3" borderId="0" xfId="0" applyFont="1" applyFill="1" applyAlignment="1" applyProtection="1">
      <alignment vertical="center"/>
      <protection hidden="1"/>
    </xf>
    <xf numFmtId="0" fontId="10" fillId="6" borderId="47" xfId="0" applyFont="1" applyFill="1" applyBorder="1" applyAlignment="1" applyProtection="1">
      <alignment horizontal="left" vertical="center" wrapText="1"/>
      <protection locked="0"/>
    </xf>
    <xf numFmtId="0" fontId="1" fillId="9" borderId="48" xfId="0" applyFont="1" applyFill="1" applyBorder="1" applyProtection="1">
      <protection hidden="1"/>
    </xf>
    <xf numFmtId="0" fontId="9" fillId="8" borderId="47" xfId="0" applyFont="1" applyFill="1" applyBorder="1" applyAlignment="1" applyProtection="1">
      <alignment horizontal="left" vertical="center" wrapText="1"/>
      <protection locked="0"/>
    </xf>
    <xf numFmtId="0" fontId="9" fillId="8" borderId="22" xfId="0" applyFont="1" applyFill="1" applyBorder="1" applyAlignment="1" applyProtection="1">
      <alignment vertical="center" wrapText="1"/>
      <protection locked="0"/>
    </xf>
    <xf numFmtId="0" fontId="10" fillId="8" borderId="47" xfId="0" applyFont="1" applyFill="1" applyBorder="1" applyAlignment="1" applyProtection="1">
      <alignment horizontal="left" vertical="center" wrapText="1"/>
      <protection locked="0"/>
    </xf>
    <xf numFmtId="0" fontId="8" fillId="8" borderId="47" xfId="0" applyFont="1" applyFill="1" applyBorder="1" applyAlignment="1" applyProtection="1">
      <alignment horizontal="left" vertical="center" wrapText="1"/>
      <protection locked="0"/>
    </xf>
    <xf numFmtId="0" fontId="8" fillId="8" borderId="47" xfId="0" applyFont="1" applyFill="1" applyBorder="1" applyAlignment="1" applyProtection="1">
      <alignment vertical="center" wrapText="1"/>
      <protection locked="0"/>
    </xf>
    <xf numFmtId="49" fontId="10" fillId="8" borderId="47" xfId="0" applyNumberFormat="1" applyFont="1" applyFill="1" applyBorder="1" applyAlignment="1" applyProtection="1">
      <alignment horizontal="left" vertical="center" wrapText="1"/>
      <protection locked="0"/>
    </xf>
    <xf numFmtId="0" fontId="9" fillId="8" borderId="57" xfId="0" applyFont="1" applyFill="1" applyBorder="1" applyAlignment="1" applyProtection="1">
      <alignment horizontal="left" vertical="center" wrapText="1"/>
      <protection locked="0"/>
    </xf>
    <xf numFmtId="49" fontId="10" fillId="8" borderId="5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49" xfId="0" applyFont="1" applyBorder="1" applyAlignment="1" applyProtection="1">
      <alignment vertical="center"/>
      <protection hidden="1"/>
    </xf>
    <xf numFmtId="0" fontId="21" fillId="0" borderId="47" xfId="0" applyFont="1" applyBorder="1" applyAlignment="1" applyProtection="1">
      <alignment vertical="center"/>
      <protection hidden="1"/>
    </xf>
    <xf numFmtId="0" fontId="21" fillId="0" borderId="57" xfId="0" applyFont="1" applyBorder="1" applyAlignment="1" applyProtection="1">
      <alignment vertical="center"/>
      <protection hidden="1"/>
    </xf>
    <xf numFmtId="0" fontId="22" fillId="0" borderId="33" xfId="0" applyFont="1" applyBorder="1" applyAlignment="1" applyProtection="1">
      <alignment vertical="center"/>
      <protection hidden="1"/>
    </xf>
    <xf numFmtId="0" fontId="21" fillId="0" borderId="47" xfId="0" applyFont="1" applyBorder="1" applyAlignment="1" applyProtection="1">
      <alignment horizontal="left" vertical="center"/>
      <protection hidden="1"/>
    </xf>
    <xf numFmtId="0" fontId="22" fillId="0" borderId="47" xfId="0" applyFont="1" applyBorder="1" applyAlignment="1" applyProtection="1">
      <alignment horizontal="left" vertical="center"/>
      <protection hidden="1"/>
    </xf>
    <xf numFmtId="0" fontId="13" fillId="0" borderId="47" xfId="0" applyFont="1" applyBorder="1" applyAlignment="1" applyProtection="1">
      <alignment horizontal="left" indent="2"/>
      <protection hidden="1"/>
    </xf>
    <xf numFmtId="0" fontId="21" fillId="3" borderId="47" xfId="0" applyFont="1" applyFill="1" applyBorder="1" applyAlignment="1" applyProtection="1">
      <alignment vertical="center"/>
      <protection hidden="1"/>
    </xf>
    <xf numFmtId="0" fontId="21" fillId="3" borderId="42" xfId="0" applyFont="1" applyFill="1" applyBorder="1" applyAlignment="1" applyProtection="1">
      <alignment horizontal="left" vertical="center" wrapText="1"/>
      <protection hidden="1"/>
    </xf>
    <xf numFmtId="0" fontId="22" fillId="0" borderId="47" xfId="0" applyFont="1" applyBorder="1" applyAlignment="1" applyProtection="1">
      <alignment vertical="center"/>
      <protection hidden="1"/>
    </xf>
    <xf numFmtId="0" fontId="19" fillId="10" borderId="0" xfId="0" applyFont="1" applyFill="1" applyAlignment="1" applyProtection="1">
      <alignment horizontal="center" vertical="center"/>
      <protection locked="0" hidden="1"/>
    </xf>
    <xf numFmtId="0" fontId="13" fillId="3" borderId="39" xfId="0" applyFont="1" applyFill="1" applyBorder="1" applyAlignment="1" applyProtection="1">
      <alignment horizontal="left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22" fillId="0" borderId="47" xfId="0" applyFont="1" applyBorder="1" applyAlignment="1" applyProtection="1">
      <alignment horizontal="right" vertical="center" wrapText="1"/>
      <protection hidden="1"/>
    </xf>
    <xf numFmtId="0" fontId="21" fillId="0" borderId="47" xfId="0" applyFont="1" applyBorder="1" applyAlignment="1" applyProtection="1">
      <alignment horizontal="right" vertical="center"/>
      <protection hidden="1"/>
    </xf>
    <xf numFmtId="0" fontId="21" fillId="0" borderId="57" xfId="0" applyFont="1" applyBorder="1" applyAlignment="1" applyProtection="1">
      <alignment horizontal="right" vertical="center"/>
      <protection hidden="1"/>
    </xf>
    <xf numFmtId="0" fontId="10" fillId="9" borderId="20" xfId="0" applyFont="1" applyFill="1" applyBorder="1" applyAlignment="1" applyProtection="1">
      <alignment horizontal="left"/>
      <protection locked="0"/>
    </xf>
    <xf numFmtId="0" fontId="9" fillId="9" borderId="21" xfId="0" applyFont="1" applyFill="1" applyBorder="1" applyAlignment="1" applyProtection="1">
      <alignment horizontal="left"/>
      <protection locked="0"/>
    </xf>
    <xf numFmtId="0" fontId="9" fillId="9" borderId="22" xfId="0" applyFont="1" applyFill="1" applyBorder="1" applyAlignment="1" applyProtection="1">
      <alignment horizontal="left"/>
      <protection locked="0"/>
    </xf>
    <xf numFmtId="0" fontId="10" fillId="8" borderId="20" xfId="0" applyFont="1" applyFill="1" applyBorder="1" applyAlignment="1" applyProtection="1">
      <alignment horizontal="left" vertical="center" wrapText="1"/>
      <protection locked="0"/>
    </xf>
    <xf numFmtId="0" fontId="8" fillId="8" borderId="21" xfId="0" applyFont="1" applyFill="1" applyBorder="1" applyAlignment="1" applyProtection="1">
      <alignment horizontal="left" wrapText="1"/>
      <protection locked="0"/>
    </xf>
    <xf numFmtId="0" fontId="8" fillId="8" borderId="22" xfId="0" applyFont="1" applyFill="1" applyBorder="1" applyAlignment="1" applyProtection="1">
      <alignment horizontal="left" wrapText="1"/>
      <protection locked="0"/>
    </xf>
    <xf numFmtId="0" fontId="10" fillId="8" borderId="23" xfId="0" applyFont="1" applyFill="1" applyBorder="1" applyAlignment="1" applyProtection="1">
      <alignment horizontal="left" vertical="center" wrapText="1"/>
      <protection locked="0"/>
    </xf>
    <xf numFmtId="0" fontId="8" fillId="8" borderId="38" xfId="0" applyFont="1" applyFill="1" applyBorder="1" applyAlignment="1" applyProtection="1">
      <alignment horizontal="left" wrapText="1"/>
      <protection locked="0"/>
    </xf>
    <xf numFmtId="0" fontId="8" fillId="8" borderId="29" xfId="0" applyFont="1" applyFill="1" applyBorder="1" applyAlignment="1" applyProtection="1">
      <alignment horizontal="left" wrapText="1"/>
      <protection locked="0"/>
    </xf>
    <xf numFmtId="0" fontId="10" fillId="8" borderId="20" xfId="0" applyFont="1" applyFill="1" applyBorder="1" applyAlignment="1" applyProtection="1">
      <alignment vertical="center" wrapText="1"/>
      <protection locked="0"/>
    </xf>
    <xf numFmtId="0" fontId="8" fillId="8" borderId="21" xfId="0" applyFont="1" applyFill="1" applyBorder="1" applyAlignment="1" applyProtection="1">
      <alignment vertical="center" wrapText="1"/>
      <protection locked="0"/>
    </xf>
    <xf numFmtId="0" fontId="8" fillId="8" borderId="22" xfId="0" applyFont="1" applyFill="1" applyBorder="1" applyAlignment="1" applyProtection="1">
      <alignment vertical="center" wrapText="1"/>
      <protection locked="0"/>
    </xf>
    <xf numFmtId="0" fontId="10" fillId="9" borderId="20" xfId="0" applyFont="1" applyFill="1" applyBorder="1" applyAlignment="1" applyProtection="1">
      <alignment vertical="center"/>
      <protection locked="0"/>
    </xf>
    <xf numFmtId="0" fontId="9" fillId="9" borderId="21" xfId="0" applyFont="1" applyFill="1" applyBorder="1" applyAlignment="1" applyProtection="1">
      <alignment vertical="center"/>
      <protection locked="0"/>
    </xf>
    <xf numFmtId="0" fontId="9" fillId="9" borderId="22" xfId="0" applyFont="1" applyFill="1" applyBorder="1" applyAlignment="1" applyProtection="1">
      <alignment vertical="center"/>
      <protection locked="0"/>
    </xf>
    <xf numFmtId="0" fontId="17" fillId="3" borderId="5" xfId="0" applyFont="1" applyFill="1" applyBorder="1" applyAlignment="1" applyProtection="1">
      <alignment horizontal="left" vertical="center" indent="2"/>
      <protection hidden="1"/>
    </xf>
    <xf numFmtId="0" fontId="17" fillId="3" borderId="27" xfId="0" applyFont="1" applyFill="1" applyBorder="1" applyAlignment="1" applyProtection="1">
      <alignment horizontal="left" vertical="center" indent="2"/>
      <protection hidden="1"/>
    </xf>
    <xf numFmtId="0" fontId="17" fillId="3" borderId="10" xfId="0" applyFont="1" applyFill="1" applyBorder="1" applyAlignment="1" applyProtection="1">
      <alignment horizontal="left" vertical="center" indent="2"/>
      <protection hidden="1"/>
    </xf>
    <xf numFmtId="0" fontId="17" fillId="3" borderId="18" xfId="0" applyFont="1" applyFill="1" applyBorder="1" applyAlignment="1" applyProtection="1">
      <alignment horizontal="left" vertical="center" indent="2"/>
      <protection hidden="1"/>
    </xf>
    <xf numFmtId="0" fontId="17" fillId="3" borderId="31" xfId="0" applyFont="1" applyFill="1" applyBorder="1" applyAlignment="1" applyProtection="1">
      <alignment horizontal="left" vertical="center" indent="2"/>
      <protection hidden="1"/>
    </xf>
    <xf numFmtId="0" fontId="17" fillId="3" borderId="19" xfId="0" applyFont="1" applyFill="1" applyBorder="1" applyAlignment="1" applyProtection="1">
      <alignment horizontal="left" vertical="center" indent="2"/>
      <protection hidden="1"/>
    </xf>
    <xf numFmtId="49" fontId="9" fillId="8" borderId="25" xfId="0" applyNumberFormat="1" applyFont="1" applyFill="1" applyBorder="1" applyAlignment="1" applyProtection="1">
      <alignment horizontal="left" vertical="center" wrapText="1"/>
      <protection locked="0"/>
    </xf>
    <xf numFmtId="49" fontId="9" fillId="8" borderId="47" xfId="0" applyNumberFormat="1" applyFont="1" applyFill="1" applyBorder="1" applyAlignment="1" applyProtection="1">
      <alignment horizontal="left" vertical="center" wrapText="1"/>
      <protection locked="0"/>
    </xf>
    <xf numFmtId="49" fontId="9" fillId="8" borderId="58" xfId="0" applyNumberFormat="1" applyFont="1" applyFill="1" applyBorder="1" applyAlignment="1" applyProtection="1">
      <alignment horizontal="left" vertical="center" wrapText="1"/>
      <protection locked="0"/>
    </xf>
    <xf numFmtId="49" fontId="9" fillId="8" borderId="57" xfId="0" applyNumberFormat="1" applyFont="1" applyFill="1" applyBorder="1" applyAlignment="1" applyProtection="1">
      <alignment horizontal="left" vertical="center" wrapText="1"/>
      <protection locked="0"/>
    </xf>
    <xf numFmtId="0" fontId="8" fillId="8" borderId="54" xfId="0" applyFont="1" applyFill="1" applyBorder="1" applyAlignment="1" applyProtection="1">
      <alignment horizontal="left" vertical="center" wrapText="1"/>
      <protection locked="0"/>
    </xf>
    <xf numFmtId="0" fontId="10" fillId="8" borderId="62" xfId="0" applyFont="1" applyFill="1" applyBorder="1" applyAlignment="1" applyProtection="1">
      <alignment horizontal="left" vertical="center" wrapText="1"/>
      <protection locked="0"/>
    </xf>
    <xf numFmtId="0" fontId="8" fillId="8" borderId="63" xfId="0" applyFont="1" applyFill="1" applyBorder="1" applyAlignment="1" applyProtection="1">
      <alignment horizontal="left" wrapText="1"/>
      <protection locked="0"/>
    </xf>
    <xf numFmtId="0" fontId="8" fillId="8" borderId="61" xfId="0" applyFont="1" applyFill="1" applyBorder="1" applyAlignment="1" applyProtection="1">
      <alignment horizontal="left" wrapText="1"/>
      <protection locked="0"/>
    </xf>
    <xf numFmtId="0" fontId="13" fillId="0" borderId="60" xfId="0" applyFont="1" applyBorder="1" applyAlignment="1" applyProtection="1">
      <alignment vertical="center"/>
      <protection hidden="1"/>
    </xf>
    <xf numFmtId="0" fontId="8" fillId="0" borderId="61" xfId="0" applyFont="1" applyBorder="1" applyProtection="1">
      <protection hidden="1"/>
    </xf>
    <xf numFmtId="0" fontId="13" fillId="0" borderId="17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/>
      <protection hidden="1"/>
    </xf>
    <xf numFmtId="0" fontId="13" fillId="0" borderId="20" xfId="0" applyFont="1" applyBorder="1" applyAlignment="1" applyProtection="1">
      <alignment horizontal="left" indent="2"/>
      <protection hidden="1"/>
    </xf>
    <xf numFmtId="0" fontId="8" fillId="0" borderId="54" xfId="0" applyFont="1" applyBorder="1" applyAlignment="1" applyProtection="1">
      <alignment horizontal="left" indent="2"/>
      <protection hidden="1"/>
    </xf>
    <xf numFmtId="0" fontId="10" fillId="8" borderId="13" xfId="0" applyFont="1" applyFill="1" applyBorder="1" applyAlignment="1" applyProtection="1">
      <alignment horizontal="left" vertical="center" wrapText="1"/>
      <protection locked="0"/>
    </xf>
    <xf numFmtId="0" fontId="8" fillId="8" borderId="59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8" fillId="0" borderId="20" xfId="0" applyFont="1" applyBorder="1" applyAlignment="1" applyProtection="1">
      <alignment vertical="center"/>
      <protection hidden="1"/>
    </xf>
    <xf numFmtId="0" fontId="8" fillId="0" borderId="22" xfId="0" applyFont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13" fillId="3" borderId="17" xfId="0" applyFont="1" applyFill="1" applyBorder="1" applyAlignment="1" applyProtection="1">
      <alignment vertical="center"/>
      <protection hidden="1"/>
    </xf>
    <xf numFmtId="0" fontId="8" fillId="0" borderId="37" xfId="0" applyFont="1" applyBorder="1" applyAlignment="1" applyProtection="1">
      <alignment vertical="center"/>
      <protection hidden="1"/>
    </xf>
    <xf numFmtId="0" fontId="1" fillId="3" borderId="0" xfId="0" applyFont="1" applyFill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8" fillId="0" borderId="27" xfId="0" applyFont="1" applyBorder="1" applyAlignment="1" applyProtection="1">
      <alignment horizontal="left" indent="2"/>
      <protection hidden="1"/>
    </xf>
    <xf numFmtId="0" fontId="18" fillId="0" borderId="10" xfId="0" applyFont="1" applyBorder="1" applyAlignment="1" applyProtection="1">
      <alignment horizontal="left" indent="2"/>
      <protection hidden="1"/>
    </xf>
    <xf numFmtId="0" fontId="13" fillId="3" borderId="39" xfId="0" applyFont="1" applyFill="1" applyBorder="1" applyAlignment="1" applyProtection="1">
      <alignment vertical="center"/>
      <protection hidden="1"/>
    </xf>
    <xf numFmtId="0" fontId="8" fillId="0" borderId="47" xfId="0" applyFont="1" applyBorder="1" applyProtection="1">
      <protection hidden="1"/>
    </xf>
    <xf numFmtId="0" fontId="8" fillId="0" borderId="39" xfId="0" applyFont="1" applyBorder="1" applyProtection="1">
      <protection hidden="1"/>
    </xf>
    <xf numFmtId="0" fontId="10" fillId="9" borderId="39" xfId="0" applyFont="1" applyFill="1" applyBorder="1" applyAlignment="1" applyProtection="1">
      <alignment vertical="center"/>
      <protection locked="0"/>
    </xf>
    <xf numFmtId="0" fontId="9" fillId="9" borderId="39" xfId="0" applyFont="1" applyFill="1" applyBorder="1" applyProtection="1">
      <protection locked="0"/>
    </xf>
    <xf numFmtId="0" fontId="13" fillId="0" borderId="44" xfId="0" applyFont="1" applyBorder="1" applyAlignment="1" applyProtection="1">
      <alignment vertical="center"/>
      <protection hidden="1"/>
    </xf>
    <xf numFmtId="0" fontId="13" fillId="0" borderId="42" xfId="0" applyFont="1" applyBorder="1" applyProtection="1">
      <protection hidden="1"/>
    </xf>
    <xf numFmtId="0" fontId="20" fillId="3" borderId="15" xfId="0" applyFont="1" applyFill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vertical="center"/>
      <protection hidden="1"/>
    </xf>
    <xf numFmtId="0" fontId="8" fillId="0" borderId="29" xfId="0" applyFont="1" applyBorder="1" applyAlignment="1" applyProtection="1">
      <alignment vertical="center"/>
      <protection hidden="1"/>
    </xf>
    <xf numFmtId="0" fontId="10" fillId="9" borderId="23" xfId="0" applyFont="1" applyFill="1" applyBorder="1" applyAlignment="1" applyProtection="1">
      <alignment vertical="center"/>
      <protection locked="0"/>
    </xf>
    <xf numFmtId="0" fontId="9" fillId="9" borderId="38" xfId="0" applyFont="1" applyFill="1" applyBorder="1" applyAlignment="1" applyProtection="1">
      <alignment vertical="center"/>
      <protection locked="0"/>
    </xf>
    <xf numFmtId="0" fontId="9" fillId="9" borderId="29" xfId="0" applyFont="1" applyFill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horizontal="left" vertical="center" indent="2"/>
      <protection hidden="1"/>
    </xf>
    <xf numFmtId="0" fontId="18" fillId="0" borderId="27" xfId="0" applyFont="1" applyBorder="1" applyAlignment="1" applyProtection="1">
      <alignment horizontal="left" vertical="center" indent="2"/>
      <protection hidden="1"/>
    </xf>
    <xf numFmtId="0" fontId="18" fillId="0" borderId="10" xfId="0" applyFont="1" applyBorder="1" applyAlignment="1" applyProtection="1">
      <alignment horizontal="left" vertical="center" indent="2"/>
      <protection hidden="1"/>
    </xf>
    <xf numFmtId="0" fontId="10" fillId="9" borderId="17" xfId="0" applyFont="1" applyFill="1" applyBorder="1" applyAlignment="1" applyProtection="1">
      <alignment vertical="center"/>
      <protection locked="0"/>
    </xf>
    <xf numFmtId="0" fontId="9" fillId="9" borderId="28" xfId="0" applyFont="1" applyFill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13" fillId="0" borderId="39" xfId="0" applyFont="1" applyBorder="1" applyAlignment="1" applyProtection="1">
      <alignment vertical="center"/>
      <protection hidden="1"/>
    </xf>
    <xf numFmtId="0" fontId="10" fillId="9" borderId="39" xfId="0" applyFont="1" applyFill="1" applyBorder="1" applyAlignment="1" applyProtection="1">
      <alignment horizontal="left" vertical="center" wrapText="1"/>
      <protection locked="0"/>
    </xf>
    <xf numFmtId="0" fontId="9" fillId="9" borderId="39" xfId="0" applyFont="1" applyFill="1" applyBorder="1" applyAlignment="1" applyProtection="1">
      <alignment horizontal="left"/>
      <protection locked="0"/>
    </xf>
    <xf numFmtId="0" fontId="13" fillId="0" borderId="46" xfId="0" applyFont="1" applyBorder="1" applyAlignment="1" applyProtection="1">
      <alignment horizontal="left" vertical="center" wrapText="1"/>
      <protection hidden="1"/>
    </xf>
    <xf numFmtId="0" fontId="13" fillId="0" borderId="11" xfId="0" applyFont="1" applyBorder="1" applyAlignment="1" applyProtection="1">
      <alignment horizontal="left" vertical="center" wrapText="1"/>
      <protection hidden="1"/>
    </xf>
    <xf numFmtId="0" fontId="9" fillId="8" borderId="11" xfId="0" applyFont="1" applyFill="1" applyBorder="1" applyAlignment="1" applyProtection="1">
      <alignment horizontal="left" vertical="center" wrapText="1"/>
      <protection locked="0"/>
    </xf>
    <xf numFmtId="0" fontId="9" fillId="8" borderId="34" xfId="0" applyFont="1" applyFill="1" applyBorder="1" applyAlignment="1" applyProtection="1">
      <alignment horizontal="left" vertical="center" wrapText="1"/>
      <protection locked="0"/>
    </xf>
    <xf numFmtId="0" fontId="9" fillId="8" borderId="12" xfId="0" applyFont="1" applyFill="1" applyBorder="1" applyAlignment="1" applyProtection="1">
      <alignment horizontal="left" vertical="center" wrapText="1"/>
      <protection locked="0"/>
    </xf>
    <xf numFmtId="0" fontId="9" fillId="8" borderId="20" xfId="0" applyFont="1" applyFill="1" applyBorder="1" applyAlignment="1" applyProtection="1">
      <alignment horizontal="left" vertical="center" wrapText="1"/>
      <protection locked="0"/>
    </xf>
    <xf numFmtId="0" fontId="9" fillId="8" borderId="21" xfId="0" applyFont="1" applyFill="1" applyBorder="1" applyAlignment="1" applyProtection="1">
      <alignment horizontal="left" vertical="center" wrapText="1"/>
      <protection locked="0"/>
    </xf>
    <xf numFmtId="0" fontId="9" fillId="8" borderId="22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vertical="center" wrapText="1"/>
      <protection hidden="1"/>
    </xf>
    <xf numFmtId="0" fontId="8" fillId="0" borderId="46" xfId="0" applyFont="1" applyBorder="1" applyProtection="1">
      <protection hidden="1"/>
    </xf>
    <xf numFmtId="0" fontId="10" fillId="8" borderId="33" xfId="0" applyFont="1" applyFill="1" applyBorder="1" applyAlignment="1" applyProtection="1">
      <alignment horizontal="left" vertical="center" wrapText="1"/>
      <protection locked="0"/>
    </xf>
    <xf numFmtId="0" fontId="10" fillId="8" borderId="14" xfId="0" applyFont="1" applyFill="1" applyBorder="1" applyAlignment="1" applyProtection="1">
      <alignment horizontal="left" vertical="center" wrapText="1"/>
      <protection locked="0"/>
    </xf>
    <xf numFmtId="0" fontId="1" fillId="0" borderId="46" xfId="0" applyFont="1" applyBorder="1" applyAlignment="1" applyProtection="1">
      <alignment vertical="center"/>
      <protection hidden="1"/>
    </xf>
    <xf numFmtId="0" fontId="0" fillId="0" borderId="4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6" xfId="0" applyBorder="1" applyProtection="1">
      <protection hidden="1"/>
    </xf>
    <xf numFmtId="0" fontId="3" fillId="4" borderId="30" xfId="0" applyFont="1" applyFill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 vertical="center" wrapText="1"/>
      <protection hidden="1"/>
    </xf>
    <xf numFmtId="0" fontId="1" fillId="0" borderId="30" xfId="0" applyFont="1" applyBorder="1" applyAlignment="1" applyProtection="1">
      <alignment horizontal="left" vertical="center" wrapText="1"/>
      <protection hidden="1"/>
    </xf>
    <xf numFmtId="0" fontId="1" fillId="0" borderId="28" xfId="0" applyFont="1" applyBorder="1" applyAlignment="1" applyProtection="1">
      <alignment horizontal="left" vertical="center" wrapText="1"/>
      <protection hidden="1"/>
    </xf>
    <xf numFmtId="0" fontId="6" fillId="2" borderId="18" xfId="0" applyFont="1" applyFill="1" applyBorder="1" applyAlignment="1" applyProtection="1">
      <alignment horizontal="left"/>
      <protection locked="0"/>
    </xf>
    <xf numFmtId="0" fontId="6" fillId="2" borderId="31" xfId="0" applyFont="1" applyFill="1" applyBorder="1" applyAlignment="1" applyProtection="1">
      <alignment horizontal="left"/>
      <protection locked="0"/>
    </xf>
    <xf numFmtId="0" fontId="6" fillId="2" borderId="19" xfId="0" applyFont="1" applyFill="1" applyBorder="1" applyAlignment="1" applyProtection="1">
      <alignment horizontal="left"/>
      <protection locked="0"/>
    </xf>
    <xf numFmtId="0" fontId="6" fillId="2" borderId="20" xfId="0" applyFont="1" applyFill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0" fillId="3" borderId="18" xfId="0" applyFont="1" applyFill="1" applyBorder="1" applyAlignment="1" applyProtection="1">
      <alignment horizontal="left" vertical="center"/>
      <protection hidden="1"/>
    </xf>
    <xf numFmtId="0" fontId="10" fillId="3" borderId="31" xfId="0" applyFont="1" applyFill="1" applyBorder="1" applyAlignment="1" applyProtection="1">
      <alignment horizontal="left" vertical="center"/>
      <protection hidden="1"/>
    </xf>
    <xf numFmtId="0" fontId="10" fillId="3" borderId="19" xfId="0" applyFont="1" applyFill="1" applyBorder="1" applyAlignment="1" applyProtection="1">
      <alignment horizontal="left" vertical="center"/>
      <protection hidden="1"/>
    </xf>
    <xf numFmtId="49" fontId="9" fillId="2" borderId="25" xfId="0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47" xfId="0" applyNumberFormat="1" applyFont="1" applyBorder="1" applyAlignment="1" applyProtection="1">
      <alignment horizontal="left" vertical="center" wrapText="1"/>
      <protection locked="0" hidden="1"/>
    </xf>
    <xf numFmtId="49" fontId="9" fillId="2" borderId="41" xfId="0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42" xfId="0" applyNumberFormat="1" applyFont="1" applyBorder="1" applyAlignment="1" applyProtection="1">
      <alignment horizontal="left" vertical="center" wrapText="1"/>
      <protection locked="0" hidden="1"/>
    </xf>
    <xf numFmtId="0" fontId="1" fillId="0" borderId="17" xfId="0" applyFont="1" applyBorder="1" applyAlignment="1" applyProtection="1">
      <alignment vertical="center" wrapText="1"/>
      <protection hidden="1"/>
    </xf>
    <xf numFmtId="0" fontId="0" fillId="0" borderId="30" xfId="0" applyBorder="1" applyProtection="1">
      <protection hidden="1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vertical="center"/>
      <protection hidden="1"/>
    </xf>
    <xf numFmtId="0" fontId="0" fillId="0" borderId="15" xfId="0" applyBorder="1" applyProtection="1">
      <protection hidden="1"/>
    </xf>
    <xf numFmtId="0" fontId="1" fillId="0" borderId="18" xfId="0" applyFont="1" applyBorder="1" applyAlignment="1" applyProtection="1">
      <alignment vertical="center" wrapText="1"/>
      <protection hidden="1"/>
    </xf>
    <xf numFmtId="0" fontId="0" fillId="0" borderId="19" xfId="0" applyBorder="1" applyProtection="1">
      <protection hidden="1"/>
    </xf>
    <xf numFmtId="0" fontId="3" fillId="4" borderId="18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5" fillId="0" borderId="23" xfId="0" applyFont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left" vertical="center"/>
      <protection hidden="1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 wrapText="1"/>
      <protection hidden="1"/>
    </xf>
    <xf numFmtId="0" fontId="0" fillId="0" borderId="10" xfId="0" applyBorder="1" applyProtection="1">
      <protection hidden="1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3" fillId="5" borderId="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43" xfId="0" applyFont="1" applyFill="1" applyBorder="1" applyAlignment="1" applyProtection="1">
      <alignment horizontal="left"/>
      <protection locked="0"/>
    </xf>
    <xf numFmtId="0" fontId="0" fillId="0" borderId="54" xfId="0" applyBorder="1" applyAlignment="1">
      <alignment horizontal="left"/>
    </xf>
    <xf numFmtId="0" fontId="3" fillId="4" borderId="20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3" fillId="5" borderId="20" xfId="0" applyFont="1" applyFill="1" applyBorder="1" applyAlignment="1" applyProtection="1">
      <alignment horizontal="left" vertical="center"/>
      <protection locked="0"/>
    </xf>
    <xf numFmtId="0" fontId="3" fillId="5" borderId="21" xfId="0" applyFont="1" applyFill="1" applyBorder="1" applyAlignment="1" applyProtection="1">
      <alignment horizontal="left"/>
      <protection locked="0"/>
    </xf>
    <xf numFmtId="0" fontId="3" fillId="5" borderId="22" xfId="0" applyFont="1" applyFill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vertical="center"/>
      <protection hidden="1"/>
    </xf>
    <xf numFmtId="0" fontId="0" fillId="0" borderId="41" xfId="0" applyBorder="1"/>
    <xf numFmtId="0" fontId="1" fillId="0" borderId="13" xfId="0" applyFont="1" applyBorder="1" applyAlignment="1" applyProtection="1">
      <alignment vertical="center"/>
      <protection hidden="1"/>
    </xf>
    <xf numFmtId="0" fontId="1" fillId="0" borderId="33" xfId="0" applyFont="1" applyBorder="1" applyAlignment="1" applyProtection="1">
      <alignment vertical="center"/>
      <protection hidden="1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7" borderId="33" xfId="0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>
      <alignment horizontal="left" vertical="center" wrapText="1"/>
    </xf>
    <xf numFmtId="0" fontId="3" fillId="2" borderId="55" xfId="0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2" borderId="20" xfId="0" applyFon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0" borderId="20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0" fillId="0" borderId="21" xfId="0" applyBorder="1" applyProtection="1">
      <protection hidden="1"/>
    </xf>
    <xf numFmtId="0" fontId="8" fillId="0" borderId="51" xfId="0" applyFont="1" applyBorder="1" applyProtection="1">
      <protection hidden="1"/>
    </xf>
    <xf numFmtId="0" fontId="0" fillId="0" borderId="48" xfId="0" applyBorder="1"/>
    <xf numFmtId="0" fontId="1" fillId="0" borderId="32" xfId="0" applyFont="1" applyBorder="1" applyAlignment="1" applyProtection="1">
      <alignment horizontal="center" vertical="center" wrapText="1"/>
      <protection hidden="1"/>
    </xf>
    <xf numFmtId="0" fontId="0" fillId="0" borderId="30" xfId="0" applyBorder="1"/>
    <xf numFmtId="0" fontId="0" fillId="0" borderId="28" xfId="0" applyBorder="1"/>
    <xf numFmtId="0" fontId="1" fillId="0" borderId="20" xfId="0" applyFont="1" applyBorder="1" applyAlignment="1" applyProtection="1">
      <alignment vertical="center" wrapText="1"/>
      <protection hidden="1"/>
    </xf>
    <xf numFmtId="0" fontId="1" fillId="0" borderId="21" xfId="0" applyFont="1" applyBorder="1" applyProtection="1">
      <protection hidden="1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6" borderId="20" xfId="0" applyFont="1" applyFill="1" applyBorder="1" applyAlignment="1" applyProtection="1">
      <alignment horizontal="left"/>
      <protection locked="0"/>
    </xf>
    <xf numFmtId="0" fontId="8" fillId="0" borderId="52" xfId="0" applyFont="1" applyBorder="1" applyProtection="1">
      <protection hidden="1"/>
    </xf>
    <xf numFmtId="0" fontId="0" fillId="0" borderId="49" xfId="0" applyBorder="1"/>
    <xf numFmtId="0" fontId="0" fillId="0" borderId="22" xfId="0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7" borderId="20" xfId="0" applyFont="1" applyFill="1" applyBorder="1" applyAlignment="1" applyProtection="1">
      <alignment horizontal="left" vertical="center"/>
      <protection locked="0"/>
    </xf>
    <xf numFmtId="0" fontId="6" fillId="7" borderId="21" xfId="0" applyFont="1" applyFill="1" applyBorder="1" applyAlignment="1" applyProtection="1">
      <alignment horizontal="left"/>
      <protection locked="0"/>
    </xf>
    <xf numFmtId="0" fontId="6" fillId="7" borderId="22" xfId="0" applyFont="1" applyFill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vertical="center"/>
      <protection hidden="1"/>
    </xf>
    <xf numFmtId="0" fontId="0" fillId="0" borderId="12" xfId="0" applyBorder="1" applyAlignment="1">
      <alignment vertical="center"/>
    </xf>
    <xf numFmtId="0" fontId="3" fillId="7" borderId="17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left" vertical="center"/>
    </xf>
    <xf numFmtId="0" fontId="9" fillId="0" borderId="27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1" fillId="0" borderId="13" xfId="0" applyFont="1" applyBorder="1" applyAlignment="1" applyProtection="1">
      <alignment vertical="center" wrapText="1"/>
      <protection hidden="1"/>
    </xf>
    <xf numFmtId="0" fontId="0" fillId="0" borderId="14" xfId="0" applyBorder="1"/>
    <xf numFmtId="0" fontId="0" fillId="0" borderId="28" xfId="0" applyBorder="1" applyProtection="1">
      <protection hidden="1"/>
    </xf>
    <xf numFmtId="0" fontId="3" fillId="4" borderId="33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23" xfId="0" applyFont="1" applyBorder="1" applyAlignment="1" applyProtection="1">
      <alignment vertical="center" wrapText="1"/>
      <protection hidden="1"/>
    </xf>
    <xf numFmtId="0" fontId="0" fillId="0" borderId="56" xfId="0" applyBorder="1"/>
    <xf numFmtId="0" fontId="3" fillId="4" borderId="55" xfId="0" applyFont="1" applyFill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7"/>
  <sheetViews>
    <sheetView tabSelected="1" topLeftCell="E1" zoomScale="90" zoomScaleNormal="90" workbookViewId="0">
      <selection activeCell="H2" sqref="H2"/>
    </sheetView>
  </sheetViews>
  <sheetFormatPr defaultColWidth="0" defaultRowHeight="14.25" zeroHeight="1" x14ac:dyDescent="0.2"/>
  <cols>
    <col min="1" max="1" width="3.5703125" style="1" customWidth="1"/>
    <col min="2" max="2" width="24" style="2" customWidth="1"/>
    <col min="3" max="3" width="41" style="2" customWidth="1"/>
    <col min="4" max="4" width="28" style="2" customWidth="1"/>
    <col min="5" max="5" width="34.140625" style="2" customWidth="1"/>
    <col min="6" max="6" width="58.85546875" style="2" customWidth="1"/>
    <col min="7" max="7" width="6.42578125" style="1" customWidth="1"/>
    <col min="8" max="8" width="24" style="1" customWidth="1"/>
    <col min="9" max="9" width="5.7109375" style="1" customWidth="1"/>
    <col min="10" max="23" width="20.7109375" style="2" hidden="1" customWidth="1"/>
    <col min="24" max="16384" width="0.85546875" style="2" hidden="1"/>
  </cols>
  <sheetData>
    <row r="1" spans="2:15" ht="35.25" customHeight="1" thickBot="1" x14ac:dyDescent="0.25">
      <c r="B1" s="173" t="str">
        <f ca="1">INDIRECT("'"&amp;$H$2&amp;"'!B2")</f>
        <v>Запрос на комплекс флотации</v>
      </c>
      <c r="C1" s="173"/>
      <c r="D1" s="173"/>
      <c r="E1" s="173"/>
      <c r="F1" s="173"/>
    </row>
    <row r="2" spans="2:15" ht="30" customHeight="1" x14ac:dyDescent="0.2">
      <c r="B2" s="133" t="str">
        <f ca="1">INDIRECT("'"&amp;$H$2&amp;"'!B3")</f>
        <v>Информация о заказчике</v>
      </c>
      <c r="C2" s="134"/>
      <c r="D2" s="134"/>
      <c r="E2" s="134"/>
      <c r="F2" s="135"/>
      <c r="H2" s="107" t="s">
        <v>91</v>
      </c>
      <c r="J2" s="2" t="str">
        <f ca="1">INDIRECT("'"&amp;$H$2&amp;"'!J3")</f>
        <v>Промышленные сточные воды</v>
      </c>
      <c r="K2" s="2" t="str">
        <f ca="1">INDIRECT("'"&amp;$H$2&amp;"'!K3")</f>
        <v>AISI 304</v>
      </c>
      <c r="L2" s="2" t="str">
        <f ca="1">INDIRECT("'"&amp;$H$2&amp;"'!L3")</f>
        <v>Реагентная</v>
      </c>
      <c r="M2" s="2" t="str">
        <f ca="1">INDIRECT("'"&amp;$H$2&amp;"'!M3")</f>
        <v xml:space="preserve">Требуется </v>
      </c>
    </row>
    <row r="3" spans="2:15" ht="15" customHeight="1" x14ac:dyDescent="0.2">
      <c r="B3" s="32" t="str">
        <f ca="1">INDIRECT("'"&amp;$H$2&amp;"'!B4")</f>
        <v>Заказчик</v>
      </c>
      <c r="C3" s="94"/>
      <c r="D3" s="32" t="str">
        <f ca="1">INDIRECT("'"&amp;$H$2&amp;"'!D4")</f>
        <v>Контактное лицо</v>
      </c>
      <c r="E3" s="136"/>
      <c r="F3" s="137"/>
      <c r="H3" s="88" t="str">
        <f ca="1">INDIRECT("'"&amp;$H$2&amp;"'!H4")</f>
        <v>Выберите</v>
      </c>
      <c r="J3" s="2" t="str">
        <f ca="1">INDIRECT("'"&amp;$H$2&amp;"'!J4")</f>
        <v>Промышленные ливневые воды</v>
      </c>
      <c r="K3" s="2" t="str">
        <f ca="1">INDIRECT("'"&amp;$H$2&amp;"'!K4")</f>
        <v>AISI 304L</v>
      </c>
      <c r="L3" s="2" t="str">
        <f ca="1">INDIRECT("'"&amp;$H$2&amp;"'!L4")</f>
        <v>Безреагентная</v>
      </c>
      <c r="M3" s="2" t="str">
        <f ca="1">INDIRECT("'"&amp;$H$2&amp;"'!M4")</f>
        <v>Не требуется</v>
      </c>
    </row>
    <row r="4" spans="2:15" ht="15" customHeight="1" x14ac:dyDescent="0.2">
      <c r="B4" s="32" t="str">
        <f ca="1">INDIRECT("'"&amp;$H$2&amp;"'!B5")</f>
        <v>Наименование объекта</v>
      </c>
      <c r="C4" s="94"/>
      <c r="D4" s="32" t="str">
        <f ca="1">INDIRECT("'"&amp;$H$2&amp;"'!D5")</f>
        <v>Телефон</v>
      </c>
      <c r="E4" s="136"/>
      <c r="F4" s="137"/>
      <c r="H4" s="80" t="str">
        <f ca="1">INDIRECT("'"&amp;$H$2&amp;"'!H5")</f>
        <v>Пожалуйста заполните</v>
      </c>
      <c r="J4" s="2" t="str">
        <f ca="1">INDIRECT("'"&amp;$H$2&amp;"'!J5")</f>
        <v>Активный ил из биологического реактора</v>
      </c>
      <c r="K4" s="2" t="str">
        <f ca="1">INDIRECT("'"&amp;$H$2&amp;"'!K5")</f>
        <v>AISI 316</v>
      </c>
    </row>
    <row r="5" spans="2:15" ht="15" customHeight="1" x14ac:dyDescent="0.2">
      <c r="B5" s="32" t="str">
        <f ca="1">INDIRECT("'"&amp;$H$2&amp;"'!B6")</f>
        <v>Страна</v>
      </c>
      <c r="C5" s="94"/>
      <c r="D5" s="32" t="str">
        <f ca="1">INDIRECT("'"&amp;$H$2&amp;"'!D6")</f>
        <v>Email</v>
      </c>
      <c r="E5" s="136"/>
      <c r="F5" s="137"/>
      <c r="J5" s="2" t="str">
        <f ca="1">INDIRECT("'"&amp;$H$2&amp;"'!J6")</f>
        <v>Активный ил из отстойника</v>
      </c>
      <c r="K5" s="2" t="str">
        <f ca="1">INDIRECT("'"&amp;$H$2&amp;"'!K6")</f>
        <v>AISI 316L</v>
      </c>
      <c r="L5" s="2" t="str">
        <f ca="1">INDIRECT("'"&amp;$H$2&amp;"'!L6")</f>
        <v>Накопление</v>
      </c>
    </row>
    <row r="6" spans="2:15" ht="15" customHeight="1" thickBot="1" x14ac:dyDescent="0.25">
      <c r="B6" s="74" t="str">
        <f ca="1">INDIRECT("'"&amp;$H$2&amp;"'!B7")</f>
        <v>-</v>
      </c>
      <c r="C6" s="96"/>
      <c r="D6" s="74" t="str">
        <f ca="1">INDIRECT("'"&amp;$H$2&amp;"'!D7")</f>
        <v>Дата заполнения</v>
      </c>
      <c r="E6" s="138"/>
      <c r="F6" s="139"/>
      <c r="J6" s="2" t="str">
        <f ca="1">INDIRECT("'"&amp;$H$2&amp;"'!J7")</f>
        <v xml:space="preserve">Другое </v>
      </c>
      <c r="K6" s="2" t="str">
        <f ca="1">INDIRECT("'"&amp;$H$2&amp;"'!K7")</f>
        <v>Другое</v>
      </c>
      <c r="L6" s="2" t="str">
        <f ca="1">INDIRECT("'"&amp;$H$2&amp;"'!L7")</f>
        <v>Обезвоживание</v>
      </c>
    </row>
    <row r="7" spans="2:15" ht="29.25" customHeight="1" x14ac:dyDescent="0.2">
      <c r="B7" s="130" t="str">
        <f ca="1">INDIRECT("'"&amp;$H$2&amp;"'!B8")</f>
        <v>Основная информация</v>
      </c>
      <c r="C7" s="131"/>
      <c r="D7" s="131"/>
      <c r="E7" s="131"/>
      <c r="F7" s="132"/>
    </row>
    <row r="8" spans="2:15" ht="15" customHeight="1" x14ac:dyDescent="0.2">
      <c r="B8" s="186" t="str">
        <f ca="1">INDIRECT("'"&amp;$H$2&amp;"'!B9")</f>
        <v>Тип жидкости</v>
      </c>
      <c r="C8" s="167"/>
      <c r="D8" s="187"/>
      <c r="E8" s="63" t="str">
        <f ca="1">INDIRECT("'"&amp;$H$2&amp;"'!E9")</f>
        <v>-</v>
      </c>
      <c r="F8" s="87"/>
      <c r="J8" s="2" t="str">
        <f ca="1">INDIRECT("'"&amp;$H$2&amp;"'!J9")</f>
        <v>Да</v>
      </c>
      <c r="K8" s="2" t="str">
        <f ca="1">INDIRECT("'"&amp;$H$2&amp;"'!K9")</f>
        <v>Наружное</v>
      </c>
    </row>
    <row r="9" spans="2:15" ht="30" customHeight="1" x14ac:dyDescent="0.25">
      <c r="B9" s="168"/>
      <c r="C9" s="167"/>
      <c r="D9" s="188"/>
      <c r="E9" s="75" t="str">
        <f ca="1">INDIRECT("'"&amp;$H$2&amp;"'!E10")</f>
        <v>-</v>
      </c>
      <c r="F9" s="87"/>
      <c r="J9" s="3" t="str">
        <f ca="1">INDIRECT("'"&amp;$H$2&amp;"'!J10")</f>
        <v>Нет</v>
      </c>
      <c r="K9" s="1" t="str">
        <f ca="1">INDIRECT("'"&amp;$H$2&amp;"'!K10")</f>
        <v>В помещении</v>
      </c>
      <c r="L9" s="1"/>
      <c r="M9" s="1"/>
      <c r="N9" s="3" t="s">
        <v>34</v>
      </c>
      <c r="O9" s="1"/>
    </row>
    <row r="10" spans="2:15" ht="15" customHeight="1" x14ac:dyDescent="0.25">
      <c r="B10" s="189" t="str">
        <f ca="1">INDIRECT("'"&amp;$H$2&amp;"'!B11")</f>
        <v>Необходимое количество установок, шт</v>
      </c>
      <c r="C10" s="97" t="str">
        <f ca="1">INDIRECT("'"&amp;$H$2&amp;"'!C11")</f>
        <v>Рабочих</v>
      </c>
      <c r="D10" s="191"/>
      <c r="E10" s="192"/>
      <c r="F10" s="193"/>
      <c r="J10" s="3"/>
      <c r="K10" s="1"/>
      <c r="L10" s="1"/>
      <c r="M10" s="1"/>
      <c r="N10" s="3"/>
      <c r="O10" s="1"/>
    </row>
    <row r="11" spans="2:15" ht="15" customHeight="1" x14ac:dyDescent="0.25">
      <c r="B11" s="189"/>
      <c r="C11" s="106" t="str">
        <f ca="1">INDIRECT("'"&amp;$H$2&amp;"'!C12")</f>
        <v>-</v>
      </c>
      <c r="D11" s="194"/>
      <c r="E11" s="195"/>
      <c r="F11" s="196"/>
      <c r="J11" s="3"/>
      <c r="K11" s="1"/>
      <c r="L11" s="1"/>
      <c r="M11" s="1"/>
      <c r="N11" s="3"/>
      <c r="O11" s="1"/>
    </row>
    <row r="12" spans="2:15" ht="15" customHeight="1" x14ac:dyDescent="0.2">
      <c r="B12" s="190"/>
      <c r="C12" s="98" t="str">
        <f ca="1">INDIRECT("'"&amp;$H$2&amp;"'!C13")</f>
        <v>Резервных</v>
      </c>
      <c r="D12" s="194"/>
      <c r="E12" s="195"/>
      <c r="F12" s="196"/>
    </row>
    <row r="13" spans="2:15" ht="15" customHeight="1" x14ac:dyDescent="0.2">
      <c r="B13" s="197" t="str">
        <f ca="1">INDIRECT("'"&amp;$H$2&amp;"'!B14")</f>
        <v>Расход (общий на все установки)</v>
      </c>
      <c r="C13" s="98" t="str">
        <f ca="1">INDIRECT("'"&amp;$H$2&amp;"'!C14")</f>
        <v>Суточный, м3/сут</v>
      </c>
      <c r="D13" s="124"/>
      <c r="E13" s="125"/>
      <c r="F13" s="126"/>
    </row>
    <row r="14" spans="2:15" ht="15" customHeight="1" x14ac:dyDescent="0.2">
      <c r="B14" s="198"/>
      <c r="C14" s="98" t="str">
        <f ca="1">INDIRECT("'"&amp;$H$2&amp;"'!C15")</f>
        <v>Максимальный, м3/ч</v>
      </c>
      <c r="D14" s="124"/>
      <c r="E14" s="125"/>
      <c r="F14" s="126"/>
    </row>
    <row r="15" spans="2:15" ht="15" customHeight="1" x14ac:dyDescent="0.2">
      <c r="B15" s="198"/>
      <c r="C15" s="99" t="str">
        <f ca="1">INDIRECT("'"&amp;$H$2&amp;"'!C16")</f>
        <v>Средний, м3/ч</v>
      </c>
      <c r="D15" s="150"/>
      <c r="E15" s="199"/>
      <c r="F15" s="200"/>
    </row>
    <row r="16" spans="2:15" ht="15" customHeight="1" x14ac:dyDescent="0.2">
      <c r="B16" s="146" t="str">
        <f ca="1">INDIRECT("'"&amp;$H$2&amp;"'!B17")</f>
        <v>Содержание загрязняющих веществ</v>
      </c>
      <c r="C16" s="100"/>
      <c r="D16" s="148" t="str">
        <f ca="1">INDIRECT("'"&amp;$H$2&amp;"'!D17")</f>
        <v>До очистки</v>
      </c>
      <c r="E16" s="149"/>
      <c r="F16" s="103" t="str">
        <f ca="1">INDIRECT("'"&amp;$H$2&amp;"'!F17")</f>
        <v>Требования после очистки</v>
      </c>
    </row>
    <row r="17" spans="2:6" ht="15" customHeight="1" x14ac:dyDescent="0.2">
      <c r="B17" s="147"/>
      <c r="C17" s="98" t="str">
        <f ca="1">INDIRECT("'"&amp;$H$2&amp;"'!C17")</f>
        <v>Взвешенные вещества, мг/л</v>
      </c>
      <c r="D17" s="118"/>
      <c r="E17" s="140"/>
      <c r="F17" s="91"/>
    </row>
    <row r="18" spans="2:6" ht="15" customHeight="1" x14ac:dyDescent="0.2">
      <c r="B18" s="147"/>
      <c r="C18" s="101" t="str">
        <f ca="1">INDIRECT("'"&amp;$H$2&amp;"'!C19")</f>
        <v>ХПК, мг/л</v>
      </c>
      <c r="D18" s="118"/>
      <c r="E18" s="140"/>
      <c r="F18" s="91"/>
    </row>
    <row r="19" spans="2:6" ht="15" customHeight="1" x14ac:dyDescent="0.2">
      <c r="B19" s="147"/>
      <c r="C19" s="101" t="str">
        <f ca="1">INDIRECT("'"&amp;$H$2&amp;"'!C20")</f>
        <v>БПК 5, мг/л</v>
      </c>
      <c r="D19" s="118"/>
      <c r="E19" s="140"/>
      <c r="F19" s="91"/>
    </row>
    <row r="20" spans="2:6" ht="15" customHeight="1" x14ac:dyDescent="0.2">
      <c r="B20" s="147"/>
      <c r="C20" s="102" t="str">
        <f ca="1">INDIRECT("'"&amp;$H$2&amp;"'!C21")</f>
        <v>Жиры, мг/л</v>
      </c>
      <c r="D20" s="118"/>
      <c r="E20" s="140"/>
      <c r="F20" s="89"/>
    </row>
    <row r="21" spans="2:6" ht="15" customHeight="1" x14ac:dyDescent="0.2">
      <c r="B21" s="147"/>
      <c r="C21" s="102" t="str">
        <f ca="1">INDIRECT("'"&amp;$H$2&amp;"'!C22")</f>
        <v>Нефтепродукты, мг/л</v>
      </c>
      <c r="D21" s="118"/>
      <c r="E21" s="140"/>
      <c r="F21" s="91"/>
    </row>
    <row r="22" spans="2:6" ht="15" customHeight="1" x14ac:dyDescent="0.2">
      <c r="B22" s="147"/>
      <c r="C22" s="102" t="str">
        <f ca="1">INDIRECT("'"&amp;$H$2&amp;"'!C23")</f>
        <v>Фосфаты, мг/л</v>
      </c>
      <c r="D22" s="118"/>
      <c r="E22" s="140"/>
      <c r="F22" s="91"/>
    </row>
    <row r="23" spans="2:6" ht="15" customHeight="1" x14ac:dyDescent="0.2">
      <c r="B23" s="147"/>
      <c r="C23" s="102" t="str">
        <f ca="1">INDIRECT("'"&amp;$H$2&amp;"'!C24")</f>
        <v>Хлориды, мг/л</v>
      </c>
      <c r="D23" s="118"/>
      <c r="E23" s="140"/>
      <c r="F23" s="91"/>
    </row>
    <row r="24" spans="2:6" ht="15" customHeight="1" x14ac:dyDescent="0.2">
      <c r="B24" s="147"/>
      <c r="C24" s="101" t="str">
        <f ca="1">INDIRECT("'"&amp;$H$2&amp;"'!C25")</f>
        <v>Сульфиды, мг/л</v>
      </c>
      <c r="D24" s="118"/>
      <c r="E24" s="140"/>
      <c r="F24" s="89"/>
    </row>
    <row r="25" spans="2:6" ht="15" customHeight="1" x14ac:dyDescent="0.2">
      <c r="B25" s="147"/>
      <c r="C25" s="101" t="str">
        <f ca="1">INDIRECT("'"&amp;$H$2&amp;"'!C26")</f>
        <v>СПАВ, мг/л</v>
      </c>
      <c r="D25" s="118"/>
      <c r="E25" s="140"/>
      <c r="F25" s="92"/>
    </row>
    <row r="26" spans="2:6" ht="15" customHeight="1" x14ac:dyDescent="0.2">
      <c r="B26" s="147"/>
      <c r="C26" s="101" t="str">
        <f ca="1">INDIRECT("'"&amp;$H$2&amp;"'!C27")</f>
        <v>pH</v>
      </c>
      <c r="D26" s="118"/>
      <c r="E26" s="140"/>
      <c r="F26" s="93"/>
    </row>
    <row r="27" spans="2:6" ht="15" customHeight="1" x14ac:dyDescent="0.2">
      <c r="B27" s="147"/>
      <c r="C27" s="101" t="str">
        <f ca="1">INDIRECT("'"&amp;$H$2&amp;"'!C28")</f>
        <v>Температура, ℃</v>
      </c>
      <c r="D27" s="118"/>
      <c r="E27" s="140"/>
      <c r="F27" s="94"/>
    </row>
    <row r="28" spans="2:6" ht="15" customHeight="1" x14ac:dyDescent="0.2">
      <c r="B28" s="147"/>
      <c r="C28" s="101" t="str">
        <f ca="1">INDIRECT("'"&amp;$H$2&amp;"'!C29")</f>
        <v>Иные примеси:</v>
      </c>
      <c r="D28" s="118"/>
      <c r="E28" s="140"/>
      <c r="F28" s="92"/>
    </row>
    <row r="29" spans="2:6" ht="15" customHeight="1" x14ac:dyDescent="0.2">
      <c r="B29" s="147"/>
      <c r="C29" s="112" t="str">
        <f ca="1">INDIRECT("'"&amp;$H$2&amp;"'!C30")</f>
        <v xml:space="preserve">                                                 мг/л</v>
      </c>
      <c r="D29" s="118"/>
      <c r="E29" s="140"/>
      <c r="F29" s="92"/>
    </row>
    <row r="30" spans="2:6" ht="15" customHeight="1" x14ac:dyDescent="0.2">
      <c r="B30" s="147"/>
      <c r="C30" s="113" t="str">
        <f ca="1">INDIRECT("'"&amp;$H$2&amp;"'!C31")</f>
        <v xml:space="preserve">                                                 мг/л</v>
      </c>
      <c r="D30" s="118"/>
      <c r="E30" s="140"/>
      <c r="F30" s="89"/>
    </row>
    <row r="31" spans="2:6" ht="15" customHeight="1" x14ac:dyDescent="0.2">
      <c r="B31" s="147"/>
      <c r="C31" s="114" t="str">
        <f ca="1">INDIRECT("'"&amp;$H$2&amp;"'!C32")</f>
        <v xml:space="preserve">                                                 мг/л</v>
      </c>
      <c r="D31" s="150"/>
      <c r="E31" s="151"/>
      <c r="F31" s="95"/>
    </row>
    <row r="32" spans="2:6" ht="15" customHeight="1" x14ac:dyDescent="0.2">
      <c r="B32" s="154" t="str">
        <f ca="1">INDIRECT("'"&amp;$H$2&amp;"'!B33")</f>
        <v>Режим работы очистных сооружений, ч/сут</v>
      </c>
      <c r="C32" s="155"/>
      <c r="D32" s="124"/>
      <c r="E32" s="125"/>
      <c r="F32" s="126"/>
    </row>
    <row r="33" spans="2:6" ht="15" customHeight="1" x14ac:dyDescent="0.2">
      <c r="B33" s="154" t="str">
        <f ca="1">INDIRECT("'"&amp;$H$2&amp;"'!B34")</f>
        <v>Наличие предварительной механической очистки</v>
      </c>
      <c r="C33" s="155"/>
      <c r="D33" s="127"/>
      <c r="E33" s="128"/>
      <c r="F33" s="129"/>
    </row>
    <row r="34" spans="2:6" ht="15" customHeight="1" x14ac:dyDescent="0.2">
      <c r="B34" s="156" t="str">
        <f ca="1">INDIRECT("'"&amp;$H$2&amp;"'!B35")</f>
        <v>Наличие усреднительного резервуара</v>
      </c>
      <c r="C34" s="157"/>
      <c r="D34" s="182"/>
      <c r="E34" s="63" t="str">
        <f ca="1">INDIRECT("'"&amp;$H$2&amp;"'!E35")</f>
        <v>-</v>
      </c>
      <c r="F34" s="90"/>
    </row>
    <row r="35" spans="2:6" ht="15" customHeight="1" x14ac:dyDescent="0.2">
      <c r="B35" s="184"/>
      <c r="C35" s="185"/>
      <c r="D35" s="183"/>
      <c r="E35" s="63" t="str">
        <f ca="1">INDIRECT("'"&amp;$H$2&amp;"'!E36")</f>
        <v>-</v>
      </c>
      <c r="F35" s="90"/>
    </row>
    <row r="36" spans="2:6" ht="15" customHeight="1" x14ac:dyDescent="0.2">
      <c r="B36" s="154" t="str">
        <f ca="1">INDIRECT("'"&amp;$H$2&amp;"'!B37")</f>
        <v>Химическое дозирование</v>
      </c>
      <c r="C36" s="155"/>
      <c r="D36" s="127"/>
      <c r="E36" s="128"/>
      <c r="F36" s="129"/>
    </row>
    <row r="37" spans="2:6" ht="15" customHeight="1" x14ac:dyDescent="0.2">
      <c r="B37" s="154" t="str">
        <f ca="1">INDIRECT("'"&amp;$H$2&amp;"'!B38")</f>
        <v>Необходимость крышки</v>
      </c>
      <c r="C37" s="155"/>
      <c r="D37" s="127"/>
      <c r="E37" s="128"/>
      <c r="F37" s="129"/>
    </row>
    <row r="38" spans="2:6" ht="15" customHeight="1" x14ac:dyDescent="0.2">
      <c r="B38" s="156" t="str">
        <f ca="1">INDIRECT("'"&amp;$H$2&amp;"'!B39")</f>
        <v>Обработка осадка после флотации</v>
      </c>
      <c r="C38" s="157"/>
      <c r="D38" s="127"/>
      <c r="E38" s="128"/>
      <c r="F38" s="129"/>
    </row>
    <row r="39" spans="2:6" ht="15" customHeight="1" thickBot="1" x14ac:dyDescent="0.25">
      <c r="B39" s="174" t="str">
        <f ca="1">INDIRECT("'"&amp;$H$2&amp;"'!B40")</f>
        <v>Материал флотатора</v>
      </c>
      <c r="C39" s="175"/>
      <c r="D39" s="176"/>
      <c r="E39" s="177"/>
      <c r="F39" s="178"/>
    </row>
    <row r="40" spans="2:6" ht="29.25" customHeight="1" x14ac:dyDescent="0.2">
      <c r="B40" s="179" t="str">
        <f ca="1">INDIRECT("'"&amp;$H$2&amp;"'!B41")</f>
        <v>Автоматизация</v>
      </c>
      <c r="C40" s="180"/>
      <c r="D40" s="180"/>
      <c r="E40" s="180"/>
      <c r="F40" s="181"/>
    </row>
    <row r="41" spans="2:6" ht="15" customHeight="1" x14ac:dyDescent="0.2">
      <c r="B41" s="158" t="str">
        <f ca="1">INDIRECT("'"&amp;$H$2&amp;"'!B42")</f>
        <v>Шкаф управления</v>
      </c>
      <c r="C41" s="159"/>
      <c r="D41" s="115"/>
      <c r="E41" s="116"/>
      <c r="F41" s="117"/>
    </row>
    <row r="42" spans="2:6" ht="15" customHeight="1" x14ac:dyDescent="0.2">
      <c r="B42" s="160" t="str">
        <f ca="1">INDIRECT("'"&amp;$H$2&amp;"'!B43")</f>
        <v>Приводы</v>
      </c>
      <c r="C42" s="104" t="str">
        <f ca="1">INDIRECT("'"&amp;$H$2&amp;"'!C43")</f>
        <v>Исполнение (IP)</v>
      </c>
      <c r="D42" s="118"/>
      <c r="E42" s="119"/>
      <c r="F42" s="120"/>
    </row>
    <row r="43" spans="2:6" s="1" customFormat="1" ht="30" customHeight="1" thickBot="1" x14ac:dyDescent="0.25">
      <c r="B43" s="161"/>
      <c r="C43" s="105" t="str">
        <f ca="1">INDIRECT("'"&amp;$H$2&amp;"'!C44")</f>
        <v>Требования по взрывозащите (EX): класс/зона (указать ГОСТ, IEC или иное)</v>
      </c>
      <c r="D43" s="121"/>
      <c r="E43" s="122"/>
      <c r="F43" s="123"/>
    </row>
    <row r="44" spans="2:6" s="1" customFormat="1" ht="29.25" customHeight="1" x14ac:dyDescent="0.25">
      <c r="B44" s="130" t="str">
        <f ca="1">INDIRECT("'"&amp;$H$2&amp;"'!B45")</f>
        <v>Информация о месте установки оборудования</v>
      </c>
      <c r="C44" s="164"/>
      <c r="D44" s="164"/>
      <c r="E44" s="164"/>
      <c r="F44" s="165"/>
    </row>
    <row r="45" spans="2:6" ht="15" customHeight="1" x14ac:dyDescent="0.2">
      <c r="B45" s="166" t="str">
        <f ca="1">INDIRECT("'"&amp;$H$2&amp;"'!B46")</f>
        <v>Размещение</v>
      </c>
      <c r="C45" s="167"/>
      <c r="D45" s="169"/>
      <c r="E45" s="73" t="str">
        <f ca="1">INDIRECT("'"&amp;$H$2&amp;"'!E46")</f>
        <v>-</v>
      </c>
      <c r="F45" s="89"/>
    </row>
    <row r="46" spans="2:6" ht="15" customHeight="1" x14ac:dyDescent="0.2">
      <c r="B46" s="168"/>
      <c r="C46" s="167"/>
      <c r="D46" s="170"/>
      <c r="E46" s="73" t="str">
        <f ca="1">INDIRECT("'"&amp;$H$2&amp;"'!E47")</f>
        <v>-</v>
      </c>
      <c r="F46" s="89"/>
    </row>
    <row r="47" spans="2:6" ht="15" customHeight="1" thickBot="1" x14ac:dyDescent="0.25">
      <c r="B47" s="168"/>
      <c r="C47" s="167"/>
      <c r="D47" s="170"/>
      <c r="E47" s="62" t="str">
        <f ca="1">INDIRECT("'"&amp;$H$2&amp;"'!E48")</f>
        <v>-</v>
      </c>
      <c r="F47" s="89"/>
    </row>
    <row r="48" spans="2:6" ht="15" customHeight="1" thickBot="1" x14ac:dyDescent="0.25">
      <c r="B48" s="171" t="str">
        <f ca="1">INDIRECT("'"&amp;$H$2&amp;"'!B49")</f>
        <v>-</v>
      </c>
      <c r="C48" s="172"/>
      <c r="D48" s="141"/>
      <c r="E48" s="142"/>
      <c r="F48" s="143"/>
    </row>
    <row r="49" spans="2:6" ht="60" customHeight="1" thickBot="1" x14ac:dyDescent="0.25">
      <c r="B49" s="144" t="str">
        <f ca="1">INDIRECT("'"&amp;$H$2&amp;"'!B50")</f>
        <v>Другая важная информация</v>
      </c>
      <c r="C49" s="145"/>
      <c r="D49" s="141"/>
      <c r="E49" s="142"/>
      <c r="F49" s="143"/>
    </row>
    <row r="50" spans="2:6" ht="15" customHeight="1" x14ac:dyDescent="0.2">
      <c r="B50" s="86" t="str">
        <f ca="1">INDIRECT("'"&amp;$H$2&amp;"'!B52")</f>
        <v>* По умолчанию флокулятор изготавливается их ПВХ, остальные комплектующие см. данные в предложении.</v>
      </c>
      <c r="C50" s="82"/>
      <c r="D50" s="82"/>
      <c r="E50" s="66"/>
      <c r="F50" s="83"/>
    </row>
    <row r="51" spans="2:6" ht="15" customHeight="1" x14ac:dyDescent="0.2">
      <c r="B51" s="86" t="str">
        <f ca="1">INDIRECT("'"&amp;$H$2&amp;"'!B53")</f>
        <v>** Пожалуйста приложите чертежи или другие исходные данные к опросному листу. Это ускорит наш ответ.</v>
      </c>
      <c r="C51" s="82"/>
      <c r="D51" s="82"/>
      <c r="E51" s="82"/>
      <c r="F51" s="82"/>
    </row>
    <row r="52" spans="2:6" ht="15" customHeight="1" x14ac:dyDescent="0.25">
      <c r="B52" s="84"/>
      <c r="C52" s="16"/>
      <c r="D52" s="15"/>
      <c r="E52" s="16"/>
      <c r="F52" s="16"/>
    </row>
    <row r="53" spans="2:6" ht="14.25" hidden="1" customHeight="1" x14ac:dyDescent="0.25">
      <c r="B53" s="16"/>
      <c r="C53" s="16"/>
      <c r="D53" s="16"/>
      <c r="E53" s="16"/>
      <c r="F53" s="16"/>
    </row>
    <row r="54" spans="2:6" ht="15" hidden="1" customHeight="1" x14ac:dyDescent="0.2">
      <c r="B54" s="1"/>
      <c r="C54" s="1"/>
      <c r="D54" s="1"/>
      <c r="E54" s="1"/>
      <c r="F54" s="1"/>
    </row>
    <row r="55" spans="2:6" ht="15" hidden="1" customHeight="1" x14ac:dyDescent="0.2">
      <c r="B55" s="1"/>
      <c r="C55" s="1"/>
      <c r="D55" s="1"/>
      <c r="E55" s="1"/>
      <c r="F55" s="1"/>
    </row>
    <row r="56" spans="2:6" ht="15" hidden="1" customHeight="1" x14ac:dyDescent="0.2">
      <c r="B56" s="1"/>
      <c r="C56" s="1"/>
      <c r="D56" s="1"/>
      <c r="E56" s="1"/>
      <c r="F56" s="1"/>
    </row>
    <row r="57" spans="2:6" ht="15" hidden="1" customHeight="1" x14ac:dyDescent="0.2">
      <c r="B57" s="1"/>
      <c r="C57" s="1"/>
      <c r="D57" s="1"/>
      <c r="E57" s="1"/>
      <c r="F57" s="1"/>
    </row>
    <row r="58" spans="2:6" ht="15" hidden="1" customHeight="1" x14ac:dyDescent="0.2">
      <c r="B58" s="1"/>
      <c r="C58" s="1"/>
      <c r="D58" s="1"/>
      <c r="E58" s="1"/>
      <c r="F58" s="1"/>
    </row>
    <row r="59" spans="2:6" ht="15" hidden="1" customHeight="1" x14ac:dyDescent="0.2">
      <c r="B59" s="84"/>
      <c r="C59" s="1"/>
      <c r="D59" s="15"/>
      <c r="E59" s="1"/>
      <c r="F59" s="1"/>
    </row>
    <row r="60" spans="2:6" ht="15" hidden="1" customHeight="1" x14ac:dyDescent="0.2">
      <c r="B60" s="1"/>
      <c r="C60" s="1"/>
      <c r="D60" s="1"/>
      <c r="E60" s="1"/>
      <c r="F60" s="1"/>
    </row>
    <row r="61" spans="2:6" ht="15" hidden="1" customHeight="1" x14ac:dyDescent="0.2">
      <c r="B61" s="1"/>
      <c r="C61" s="1"/>
      <c r="D61" s="162"/>
      <c r="E61" s="162"/>
      <c r="F61" s="15"/>
    </row>
    <row r="62" spans="2:6" hidden="1" x14ac:dyDescent="0.2">
      <c r="D62" s="153"/>
      <c r="E62" s="153"/>
      <c r="F62" s="19"/>
    </row>
    <row r="63" spans="2:6" hidden="1" x14ac:dyDescent="0.2">
      <c r="F63" s="19"/>
    </row>
    <row r="64" spans="2:6" hidden="1" x14ac:dyDescent="0.2">
      <c r="D64" s="163"/>
      <c r="E64" s="153"/>
      <c r="F64" s="153"/>
    </row>
    <row r="65" spans="4:6" ht="15" hidden="1" customHeight="1" x14ac:dyDescent="0.2">
      <c r="D65" s="152"/>
      <c r="E65" s="153"/>
      <c r="F65" s="21"/>
    </row>
    <row r="66" spans="4:6" hidden="1" x14ac:dyDescent="0.2">
      <c r="D66" s="152"/>
      <c r="E66" s="153"/>
      <c r="F66" s="21"/>
    </row>
    <row r="67" spans="4:6" ht="15" hidden="1" customHeight="1" x14ac:dyDescent="0.2"/>
    <row r="68" spans="4:6" ht="15" hidden="1" customHeight="1" x14ac:dyDescent="0.2"/>
    <row r="69" spans="4:6" ht="15.75" hidden="1" customHeight="1" x14ac:dyDescent="0.2"/>
    <row r="70" spans="4:6" ht="15" hidden="1" customHeight="1" x14ac:dyDescent="0.2"/>
    <row r="71" spans="4:6" ht="15" hidden="1" customHeight="1" x14ac:dyDescent="0.2"/>
    <row r="72" spans="4:6" ht="15" hidden="1" customHeight="1" x14ac:dyDescent="0.2"/>
    <row r="73" spans="4:6" ht="15" hidden="1" customHeight="1" x14ac:dyDescent="0.2"/>
    <row r="74" spans="4:6" ht="15" hidden="1" customHeight="1" x14ac:dyDescent="0.2"/>
    <row r="75" spans="4:6" ht="15" hidden="1" customHeight="1" x14ac:dyDescent="0.2"/>
    <row r="76" spans="4:6" ht="15" hidden="1" customHeight="1" x14ac:dyDescent="0.2"/>
    <row r="77" spans="4:6" ht="15" hidden="1" customHeight="1" x14ac:dyDescent="0.2"/>
    <row r="78" spans="4:6" ht="15" hidden="1" customHeight="1" x14ac:dyDescent="0.2"/>
    <row r="79" spans="4:6" ht="15" hidden="1" customHeight="1" x14ac:dyDescent="0.2"/>
    <row r="80" spans="4:6" x14ac:dyDescent="0.2"/>
    <row r="81" ht="15" hidden="1" customHeight="1" x14ac:dyDescent="0.2"/>
    <row r="82" ht="15" hidden="1" customHeight="1" x14ac:dyDescent="0.2"/>
    <row r="83" ht="14.25" hidden="1" customHeight="1" x14ac:dyDescent="0.2"/>
    <row r="84" ht="14.25" hidden="1" customHeight="1" x14ac:dyDescent="0.2"/>
    <row r="85" ht="15" hidden="1" customHeight="1" x14ac:dyDescent="0.2"/>
    <row r="89" ht="14.25" hidden="1" customHeight="1" x14ac:dyDescent="0.2"/>
    <row r="92" ht="15" hidden="1" customHeight="1" x14ac:dyDescent="0.2"/>
    <row r="93" ht="15" hidden="1" customHeight="1" x14ac:dyDescent="0.2"/>
    <row r="95" ht="1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5" hidden="1" customHeight="1" x14ac:dyDescent="0.2"/>
    <row r="105" ht="14.25" hidden="1" customHeight="1" x14ac:dyDescent="0.2"/>
    <row r="111" ht="15" hidden="1" customHeight="1" x14ac:dyDescent="0.2"/>
    <row r="116" ht="14.25" hidden="1" customHeight="1" x14ac:dyDescent="0.2"/>
    <row r="125" ht="14.25" hidden="1" customHeight="1" x14ac:dyDescent="0.2"/>
    <row r="132" ht="14.25" hidden="1" customHeight="1" x14ac:dyDescent="0.2"/>
    <row r="137" ht="14.25" hidden="1" customHeight="1" x14ac:dyDescent="0.2"/>
    <row r="138" ht="15" hidden="1" customHeight="1" x14ac:dyDescent="0.2"/>
    <row r="140" ht="15" hidden="1" customHeight="1" x14ac:dyDescent="0.2"/>
    <row r="141" ht="15" hidden="1" customHeight="1" x14ac:dyDescent="0.2"/>
    <row r="155" ht="15" hidden="1" customHeight="1" x14ac:dyDescent="0.2"/>
    <row r="156" ht="14.25" hidden="1" customHeight="1" x14ac:dyDescent="0.2"/>
    <row r="157" ht="14.25" hidden="1" customHeight="1" x14ac:dyDescent="0.2"/>
  </sheetData>
  <sheetProtection algorithmName="SHA-512" hashValue="Olh6Ql2/TqZoqDAG5l/6FZrcmEh0Dkqa579udwTm3gjnn2EXcLYnQNXsq8ACG+3WIDPLbkt57ngzuIPpZi5r9g==" saltValue="W37MC3hbKsl5b0vLCOESmQ==" spinCount="100000" sheet="1" objects="1" scenarios="1"/>
  <mergeCells count="66">
    <mergeCell ref="B1:F1"/>
    <mergeCell ref="B39:C39"/>
    <mergeCell ref="D39:F39"/>
    <mergeCell ref="B40:F40"/>
    <mergeCell ref="D34:D35"/>
    <mergeCell ref="B34:C35"/>
    <mergeCell ref="D38:F38"/>
    <mergeCell ref="B8:C9"/>
    <mergeCell ref="D8:D9"/>
    <mergeCell ref="B10:B12"/>
    <mergeCell ref="D10:F10"/>
    <mergeCell ref="D11:F11"/>
    <mergeCell ref="D12:F12"/>
    <mergeCell ref="D29:E29"/>
    <mergeCell ref="B13:B15"/>
    <mergeCell ref="D15:F15"/>
    <mergeCell ref="D66:E66"/>
    <mergeCell ref="B32:C32"/>
    <mergeCell ref="B33:C33"/>
    <mergeCell ref="B36:C36"/>
    <mergeCell ref="B37:C37"/>
    <mergeCell ref="B38:C38"/>
    <mergeCell ref="B41:C41"/>
    <mergeCell ref="B42:B43"/>
    <mergeCell ref="D61:E61"/>
    <mergeCell ref="D62:E62"/>
    <mergeCell ref="D64:F64"/>
    <mergeCell ref="D65:E65"/>
    <mergeCell ref="B44:F44"/>
    <mergeCell ref="B45:C47"/>
    <mergeCell ref="D45:D47"/>
    <mergeCell ref="B48:C48"/>
    <mergeCell ref="D48:F48"/>
    <mergeCell ref="B49:C49"/>
    <mergeCell ref="D49:F49"/>
    <mergeCell ref="D30:E30"/>
    <mergeCell ref="D13:F13"/>
    <mergeCell ref="D14:F14"/>
    <mergeCell ref="B16:B31"/>
    <mergeCell ref="D16:E16"/>
    <mergeCell ref="D17:E17"/>
    <mergeCell ref="D18:E18"/>
    <mergeCell ref="D19:E19"/>
    <mergeCell ref="D20:E20"/>
    <mergeCell ref="D21:E21"/>
    <mergeCell ref="D22:E22"/>
    <mergeCell ref="D31:E31"/>
    <mergeCell ref="D28:E28"/>
    <mergeCell ref="D23:E23"/>
    <mergeCell ref="D24:E24"/>
    <mergeCell ref="D25:E25"/>
    <mergeCell ref="D26:E26"/>
    <mergeCell ref="D27:E27"/>
    <mergeCell ref="B7:F7"/>
    <mergeCell ref="B2:F2"/>
    <mergeCell ref="E3:F3"/>
    <mergeCell ref="E4:F4"/>
    <mergeCell ref="E5:F5"/>
    <mergeCell ref="E6:F6"/>
    <mergeCell ref="D41:F41"/>
    <mergeCell ref="D42:F42"/>
    <mergeCell ref="D43:F43"/>
    <mergeCell ref="D32:F32"/>
    <mergeCell ref="D33:F33"/>
    <mergeCell ref="D36:F36"/>
    <mergeCell ref="D37:F37"/>
  </mergeCells>
  <dataValidations count="9">
    <dataValidation type="list" allowBlank="1" showInputMessage="1" showErrorMessage="1" sqref="H2" xr:uid="{00000000-0002-0000-0000-000000000000}">
      <formula1>"RUS, ENG, UA"</formula1>
    </dataValidation>
    <dataValidation allowBlank="1" showErrorMessage="1" prompt="Please indicate Cl- concentration if it is higher than 300 mg/l." sqref="D16:D19" xr:uid="{00000000-0002-0000-0000-000001000000}"/>
    <dataValidation type="list" allowBlank="1" showInputMessage="1" showErrorMessage="1" sqref="F65" xr:uid="{00000000-0002-0000-0000-000002000000}">
      <formula1>Yes_No</formula1>
    </dataValidation>
    <dataValidation type="list" allowBlank="1" showInputMessage="1" showErrorMessage="1" sqref="D33:F33 D41:F41 D34" xr:uid="{00000000-0002-0000-0000-000003000000}">
      <formula1>$J$8:$J$9</formula1>
    </dataValidation>
    <dataValidation type="list" allowBlank="1" showInputMessage="1" showErrorMessage="1" sqref="D45:D47" xr:uid="{00000000-0002-0000-0000-000004000000}">
      <formula1>$K$8:$K$9</formula1>
    </dataValidation>
    <dataValidation type="list" allowBlank="1" showInputMessage="1" showErrorMessage="1" sqref="D8:D9" xr:uid="{00000000-0002-0000-0000-000005000000}">
      <formula1>$J$2:$J$6</formula1>
    </dataValidation>
    <dataValidation type="list" allowBlank="1" showInputMessage="1" showErrorMessage="1" sqref="D38:F38" xr:uid="{00000000-0002-0000-0000-000006000000}">
      <formula1>$L$5:$L$6</formula1>
    </dataValidation>
    <dataValidation type="list" allowBlank="1" showInputMessage="1" showErrorMessage="1" sqref="D39:F39" xr:uid="{00000000-0002-0000-0000-000007000000}">
      <formula1>$K$2:$K$6</formula1>
    </dataValidation>
    <dataValidation type="list" allowBlank="1" showInputMessage="1" showErrorMessage="1" sqref="D36:F37" xr:uid="{00000000-0002-0000-0000-000008000000}">
      <formula1>$M$2:$M$3</formula1>
    </dataValidation>
  </dataValidation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84"/>
  <sheetViews>
    <sheetView topLeftCell="A2" zoomScale="85" zoomScaleNormal="85" workbookViewId="0">
      <selection activeCell="H3" sqref="H3"/>
    </sheetView>
  </sheetViews>
  <sheetFormatPr defaultColWidth="0.85546875" defaultRowHeight="14.25" zeroHeight="1" x14ac:dyDescent="0.2"/>
  <cols>
    <col min="1" max="1" width="2" style="1" customWidth="1"/>
    <col min="2" max="2" width="23.7109375" style="2" customWidth="1"/>
    <col min="3" max="3" width="36" style="2" customWidth="1"/>
    <col min="4" max="4" width="30.42578125" style="2" customWidth="1"/>
    <col min="5" max="5" width="29.140625" style="2" customWidth="1"/>
    <col min="6" max="6" width="42.140625" style="2" customWidth="1"/>
    <col min="7" max="7" width="3.7109375" style="1" customWidth="1"/>
    <col min="8" max="8" width="23.7109375" style="1" customWidth="1"/>
    <col min="9" max="9" width="20.7109375" style="1" customWidth="1"/>
    <col min="10" max="10" width="40" style="2" customWidth="1"/>
    <col min="11" max="23" width="20.7109375" style="2" customWidth="1"/>
    <col min="24" max="16384" width="0.85546875" style="2"/>
  </cols>
  <sheetData>
    <row r="2" spans="2:18" ht="15.75" thickBot="1" x14ac:dyDescent="0.3">
      <c r="B2" s="3" t="s">
        <v>138</v>
      </c>
      <c r="J2" s="2" t="s">
        <v>0</v>
      </c>
    </row>
    <row r="3" spans="2:18" ht="15" thickBot="1" x14ac:dyDescent="0.25">
      <c r="B3" s="219" t="s">
        <v>96</v>
      </c>
      <c r="C3" s="220"/>
      <c r="D3" s="220"/>
      <c r="E3" s="220"/>
      <c r="F3" s="221"/>
      <c r="H3" s="1" t="s">
        <v>91</v>
      </c>
      <c r="J3" s="7" t="s">
        <v>182</v>
      </c>
      <c r="K3" s="2" t="s">
        <v>12</v>
      </c>
      <c r="L3" s="2" t="s">
        <v>132</v>
      </c>
      <c r="M3" s="2" t="s">
        <v>168</v>
      </c>
    </row>
    <row r="4" spans="2:18" ht="15" thickBot="1" x14ac:dyDescent="0.25">
      <c r="B4" s="32" t="s">
        <v>93</v>
      </c>
      <c r="C4" s="33"/>
      <c r="D4" s="34" t="s">
        <v>97</v>
      </c>
      <c r="E4" s="222"/>
      <c r="F4" s="223"/>
      <c r="H4" s="4" t="s">
        <v>108</v>
      </c>
      <c r="J4" s="7" t="s">
        <v>146</v>
      </c>
      <c r="K4" s="2" t="s">
        <v>13</v>
      </c>
      <c r="L4" s="2" t="s">
        <v>133</v>
      </c>
      <c r="M4" s="2" t="s">
        <v>169</v>
      </c>
    </row>
    <row r="5" spans="2:18" x14ac:dyDescent="0.2">
      <c r="B5" s="32" t="s">
        <v>94</v>
      </c>
      <c r="C5" s="33"/>
      <c r="D5" s="34" t="s">
        <v>98</v>
      </c>
      <c r="E5" s="222"/>
      <c r="F5" s="223"/>
      <c r="H5" s="5" t="s">
        <v>109</v>
      </c>
      <c r="J5" s="2" t="s">
        <v>183</v>
      </c>
      <c r="K5" s="2" t="s">
        <v>14</v>
      </c>
    </row>
    <row r="6" spans="2:18" x14ac:dyDescent="0.2">
      <c r="B6" s="32" t="s">
        <v>95</v>
      </c>
      <c r="C6" s="33"/>
      <c r="D6" s="34" t="s">
        <v>89</v>
      </c>
      <c r="E6" s="222"/>
      <c r="F6" s="223"/>
      <c r="J6" s="2" t="s">
        <v>184</v>
      </c>
      <c r="K6" s="2" t="s">
        <v>15</v>
      </c>
      <c r="L6" s="2" t="s">
        <v>147</v>
      </c>
    </row>
    <row r="7" spans="2:18" ht="15" thickBot="1" x14ac:dyDescent="0.25">
      <c r="B7" s="35" t="s">
        <v>52</v>
      </c>
      <c r="C7" s="36"/>
      <c r="D7" s="37" t="s">
        <v>99</v>
      </c>
      <c r="E7" s="224"/>
      <c r="F7" s="225"/>
      <c r="J7" s="2" t="s">
        <v>150</v>
      </c>
      <c r="K7" s="2" t="s">
        <v>107</v>
      </c>
      <c r="L7" s="2" t="s">
        <v>148</v>
      </c>
    </row>
    <row r="8" spans="2:18" ht="15" thickBot="1" x14ac:dyDescent="0.25">
      <c r="B8" s="216" t="s">
        <v>92</v>
      </c>
      <c r="C8" s="217"/>
      <c r="D8" s="217"/>
      <c r="E8" s="217"/>
      <c r="F8" s="218"/>
      <c r="H8" s="2"/>
    </row>
    <row r="9" spans="2:18" ht="17.25" customHeight="1" x14ac:dyDescent="0.2">
      <c r="B9" s="201" t="s">
        <v>178</v>
      </c>
      <c r="C9" s="202"/>
      <c r="D9" s="205">
        <f>'Dissolved Air Flotation Unit'!D8:D9</f>
        <v>0</v>
      </c>
      <c r="E9" s="38" t="str">
        <f>IF(OR(D9="Промышленные сточные воды",D9="Промышленные ливневые воды"),"Вид промышленности","-")</f>
        <v>-</v>
      </c>
      <c r="F9" s="39"/>
      <c r="H9" s="2"/>
      <c r="J9" s="2" t="s">
        <v>20</v>
      </c>
      <c r="K9" s="2" t="s">
        <v>110</v>
      </c>
    </row>
    <row r="10" spans="2:18" ht="60" customHeight="1" thickBot="1" x14ac:dyDescent="0.3">
      <c r="B10" s="203"/>
      <c r="C10" s="204"/>
      <c r="D10" s="206"/>
      <c r="E10" s="42" t="str">
        <f>IF(OR(D9="Промышленные сточные воды",D9="Промышленные ливневые воды"),"Уточните источник образования стоков","-")</f>
        <v>-</v>
      </c>
      <c r="F10" s="29"/>
      <c r="H10" s="2"/>
      <c r="J10" s="66" t="s">
        <v>21</v>
      </c>
      <c r="K10" s="1" t="s">
        <v>111</v>
      </c>
      <c r="L10" s="1"/>
      <c r="M10" s="1"/>
      <c r="N10" s="3" t="s">
        <v>34</v>
      </c>
      <c r="O10" s="1"/>
    </row>
    <row r="11" spans="2:18" ht="15" customHeight="1" x14ac:dyDescent="0.25">
      <c r="B11" s="207" t="s">
        <v>101</v>
      </c>
      <c r="C11" s="30" t="s">
        <v>102</v>
      </c>
      <c r="D11" s="210"/>
      <c r="E11" s="211"/>
      <c r="F11" s="212"/>
      <c r="J11" s="3"/>
      <c r="K11" s="1"/>
      <c r="L11" s="1"/>
      <c r="M11" s="1"/>
      <c r="N11" s="3"/>
      <c r="O11" s="1"/>
    </row>
    <row r="12" spans="2:18" ht="15" customHeight="1" thickBot="1" x14ac:dyDescent="0.3">
      <c r="B12" s="208"/>
      <c r="C12" s="31" t="s">
        <v>52</v>
      </c>
      <c r="D12" s="213"/>
      <c r="E12" s="214"/>
      <c r="F12" s="215"/>
      <c r="J12" s="3"/>
      <c r="K12" s="1"/>
      <c r="L12" s="1"/>
      <c r="M12" s="1"/>
      <c r="N12" s="3"/>
      <c r="O12" s="1"/>
    </row>
    <row r="13" spans="2:18" ht="15" customHeight="1" thickBot="1" x14ac:dyDescent="0.3">
      <c r="B13" s="209"/>
      <c r="C13" s="31" t="s">
        <v>103</v>
      </c>
      <c r="D13" s="213"/>
      <c r="E13" s="214"/>
      <c r="F13" s="215"/>
      <c r="J13" s="7"/>
      <c r="K13" s="7"/>
      <c r="L13" s="7"/>
      <c r="M13" s="1"/>
      <c r="N13" s="7"/>
      <c r="O13" s="7"/>
      <c r="Q13" s="8"/>
      <c r="R13" s="9"/>
    </row>
    <row r="14" spans="2:18" ht="21" customHeight="1" thickBot="1" x14ac:dyDescent="0.3">
      <c r="B14" s="226" t="s">
        <v>139</v>
      </c>
      <c r="C14" s="79" t="s">
        <v>177</v>
      </c>
      <c r="D14" s="291"/>
      <c r="E14" s="292"/>
      <c r="F14" s="293"/>
      <c r="J14" s="7"/>
      <c r="K14" s="10"/>
      <c r="L14" s="10"/>
      <c r="M14" s="1"/>
      <c r="N14" s="7"/>
      <c r="O14" s="7"/>
      <c r="Q14" s="11"/>
      <c r="R14" s="11"/>
    </row>
    <row r="15" spans="2:18" ht="19.5" customHeight="1" thickBot="1" x14ac:dyDescent="0.3">
      <c r="B15" s="227"/>
      <c r="C15" s="76" t="s">
        <v>157</v>
      </c>
      <c r="D15" s="291"/>
      <c r="E15" s="292"/>
      <c r="F15" s="293"/>
      <c r="J15" s="7"/>
      <c r="K15" s="7"/>
      <c r="L15" s="7"/>
      <c r="M15" s="1"/>
      <c r="N15" s="7"/>
      <c r="O15" s="7"/>
      <c r="Q15" s="9"/>
      <c r="R15" s="9"/>
    </row>
    <row r="16" spans="2:18" ht="19.5" customHeight="1" thickBot="1" x14ac:dyDescent="0.25">
      <c r="B16" s="227"/>
      <c r="C16" s="44" t="s">
        <v>158</v>
      </c>
      <c r="D16" s="264"/>
      <c r="E16" s="265"/>
      <c r="F16" s="266"/>
      <c r="J16" s="7"/>
      <c r="K16" s="7"/>
      <c r="L16" s="7"/>
      <c r="M16" s="1"/>
      <c r="N16" s="7"/>
      <c r="O16" s="7"/>
      <c r="Q16" s="12"/>
      <c r="R16" s="12"/>
    </row>
    <row r="17" spans="2:18" ht="17.25" customHeight="1" x14ac:dyDescent="0.25">
      <c r="B17" s="299" t="s">
        <v>123</v>
      </c>
      <c r="C17" s="297" t="s">
        <v>100</v>
      </c>
      <c r="D17" s="275" t="s">
        <v>131</v>
      </c>
      <c r="E17" s="276"/>
      <c r="F17" s="81" t="s">
        <v>174</v>
      </c>
      <c r="H17" s="2"/>
      <c r="J17" s="3"/>
      <c r="K17" s="1"/>
      <c r="L17" s="1"/>
      <c r="M17" s="1"/>
      <c r="N17" s="3"/>
      <c r="O17" s="1"/>
    </row>
    <row r="18" spans="2:18" ht="17.25" customHeight="1" x14ac:dyDescent="0.25">
      <c r="B18" s="300"/>
      <c r="C18" s="298"/>
      <c r="D18" s="268"/>
      <c r="E18" s="269"/>
      <c r="F18" s="54"/>
      <c r="H18" s="2"/>
      <c r="J18" s="3"/>
      <c r="K18" s="1"/>
      <c r="L18" s="1"/>
      <c r="M18" s="1"/>
      <c r="N18" s="3"/>
      <c r="O18" s="1"/>
    </row>
    <row r="19" spans="2:18" ht="15" customHeight="1" x14ac:dyDescent="0.25">
      <c r="B19" s="300"/>
      <c r="C19" s="60" t="s">
        <v>117</v>
      </c>
      <c r="D19" s="268"/>
      <c r="E19" s="269"/>
      <c r="F19" s="54"/>
      <c r="H19" s="2"/>
      <c r="J19" s="3"/>
      <c r="K19" s="1"/>
      <c r="L19" s="1"/>
      <c r="M19" s="1"/>
      <c r="N19" s="3"/>
      <c r="O19" s="1"/>
    </row>
    <row r="20" spans="2:18" ht="15" customHeight="1" x14ac:dyDescent="0.25">
      <c r="B20" s="300"/>
      <c r="C20" s="60" t="s">
        <v>165</v>
      </c>
      <c r="D20" s="268"/>
      <c r="E20" s="269"/>
      <c r="F20" s="54"/>
      <c r="H20" s="2"/>
      <c r="J20" s="3"/>
      <c r="K20" s="1"/>
      <c r="L20" s="1"/>
      <c r="M20" s="1"/>
      <c r="N20" s="3"/>
      <c r="O20" s="1"/>
    </row>
    <row r="21" spans="2:18" ht="15" customHeight="1" thickBot="1" x14ac:dyDescent="0.3">
      <c r="B21" s="300"/>
      <c r="C21" s="60" t="s">
        <v>118</v>
      </c>
      <c r="D21" s="268"/>
      <c r="E21" s="269"/>
      <c r="F21" s="61"/>
      <c r="J21" s="3"/>
      <c r="K21" s="1"/>
      <c r="L21" s="1"/>
      <c r="M21" s="1"/>
      <c r="N21" s="3"/>
      <c r="O21" s="1"/>
    </row>
    <row r="22" spans="2:18" ht="15" customHeight="1" thickBot="1" x14ac:dyDescent="0.3">
      <c r="B22" s="300"/>
      <c r="C22" s="62" t="s">
        <v>119</v>
      </c>
      <c r="D22" s="268"/>
      <c r="E22" s="269"/>
      <c r="F22" s="64"/>
      <c r="J22" s="7"/>
      <c r="K22" s="7"/>
      <c r="L22" s="7"/>
      <c r="M22" s="1"/>
      <c r="N22" s="7"/>
      <c r="O22" s="7"/>
      <c r="Q22" s="13"/>
      <c r="R22" s="13"/>
    </row>
    <row r="23" spans="2:18" ht="15" customHeight="1" thickBot="1" x14ac:dyDescent="0.3">
      <c r="B23" s="300"/>
      <c r="C23" s="63" t="s">
        <v>120</v>
      </c>
      <c r="D23" s="268"/>
      <c r="E23" s="269"/>
      <c r="F23" s="61"/>
      <c r="J23" s="7"/>
      <c r="K23" s="7"/>
      <c r="L23" s="7"/>
      <c r="M23" s="1"/>
      <c r="N23" s="7"/>
      <c r="O23" s="7"/>
      <c r="Q23" s="13"/>
      <c r="R23" s="13"/>
    </row>
    <row r="24" spans="2:18" ht="15" customHeight="1" thickBot="1" x14ac:dyDescent="0.3">
      <c r="B24" s="300"/>
      <c r="C24" s="63" t="s">
        <v>112</v>
      </c>
      <c r="D24" s="268"/>
      <c r="E24" s="269"/>
      <c r="F24" s="61"/>
      <c r="J24" s="7"/>
      <c r="K24" s="7"/>
      <c r="L24" s="7"/>
      <c r="M24" s="1"/>
      <c r="N24" s="7"/>
      <c r="O24" s="7"/>
      <c r="Q24" s="11"/>
      <c r="R24" s="11"/>
    </row>
    <row r="25" spans="2:18" ht="15" customHeight="1" thickBot="1" x14ac:dyDescent="0.3">
      <c r="B25" s="300"/>
      <c r="C25" s="63" t="s">
        <v>121</v>
      </c>
      <c r="D25" s="268"/>
      <c r="E25" s="269"/>
      <c r="F25" s="61"/>
      <c r="J25" s="7"/>
      <c r="K25" s="10"/>
      <c r="L25" s="10"/>
      <c r="M25" s="1"/>
      <c r="N25" s="7"/>
      <c r="O25" s="7"/>
      <c r="Q25" s="9"/>
      <c r="R25" s="9"/>
    </row>
    <row r="26" spans="2:18" ht="15" customHeight="1" thickBot="1" x14ac:dyDescent="0.3">
      <c r="B26" s="300"/>
      <c r="C26" s="60" t="s">
        <v>122</v>
      </c>
      <c r="D26" s="268"/>
      <c r="E26" s="269"/>
      <c r="F26" s="65"/>
      <c r="J26" s="7"/>
      <c r="K26" s="10"/>
      <c r="L26" s="10"/>
      <c r="M26" s="1"/>
      <c r="N26" s="7"/>
      <c r="O26" s="7"/>
      <c r="Q26" s="14"/>
      <c r="R26" s="14"/>
    </row>
    <row r="27" spans="2:18" ht="15" customHeight="1" thickBot="1" x14ac:dyDescent="0.3">
      <c r="B27" s="300"/>
      <c r="C27" s="62" t="s">
        <v>164</v>
      </c>
      <c r="D27" s="268"/>
      <c r="E27" s="269"/>
      <c r="F27" s="64"/>
      <c r="J27" s="7"/>
      <c r="K27" s="7"/>
      <c r="L27" s="7"/>
      <c r="M27" s="1"/>
      <c r="N27" s="7"/>
      <c r="O27" s="7"/>
      <c r="Q27" s="13"/>
      <c r="R27" s="13"/>
    </row>
    <row r="28" spans="2:18" ht="15" customHeight="1" thickBot="1" x14ac:dyDescent="0.3">
      <c r="B28" s="300"/>
      <c r="C28" s="63" t="s">
        <v>162</v>
      </c>
      <c r="D28" s="268"/>
      <c r="E28" s="269"/>
      <c r="F28" s="61"/>
      <c r="J28" s="7"/>
      <c r="K28" s="7"/>
      <c r="L28" s="7"/>
      <c r="M28" s="1"/>
      <c r="N28" s="7"/>
      <c r="O28" s="7"/>
      <c r="Q28" s="13"/>
      <c r="R28" s="13"/>
    </row>
    <row r="29" spans="2:18" ht="15" customHeight="1" thickBot="1" x14ac:dyDescent="0.3">
      <c r="B29" s="300"/>
      <c r="C29" s="63" t="s">
        <v>128</v>
      </c>
      <c r="D29" s="268"/>
      <c r="E29" s="269"/>
      <c r="F29" s="61"/>
      <c r="J29" s="7"/>
      <c r="K29" s="7"/>
      <c r="L29" s="7"/>
      <c r="M29" s="1"/>
      <c r="N29" s="7"/>
      <c r="O29" s="7"/>
      <c r="Q29" s="11"/>
      <c r="R29" s="11"/>
    </row>
    <row r="30" spans="2:18" ht="15" customHeight="1" thickBot="1" x14ac:dyDescent="0.3">
      <c r="B30" s="300"/>
      <c r="C30" s="63" t="s">
        <v>129</v>
      </c>
      <c r="D30" s="268"/>
      <c r="E30" s="269"/>
      <c r="F30" s="61"/>
      <c r="J30" s="7"/>
      <c r="K30" s="10"/>
      <c r="L30" s="10"/>
      <c r="M30" s="1"/>
      <c r="N30" s="7"/>
      <c r="O30" s="7"/>
      <c r="Q30" s="9"/>
      <c r="R30" s="9"/>
    </row>
    <row r="31" spans="2:18" ht="15" customHeight="1" thickBot="1" x14ac:dyDescent="0.3">
      <c r="B31" s="300"/>
      <c r="C31" s="60" t="s">
        <v>129</v>
      </c>
      <c r="D31" s="268"/>
      <c r="E31" s="269"/>
      <c r="F31" s="65"/>
      <c r="J31" s="7"/>
      <c r="K31" s="10"/>
      <c r="L31" s="10"/>
      <c r="M31" s="1"/>
      <c r="N31" s="7"/>
      <c r="O31" s="7"/>
      <c r="Q31" s="14"/>
      <c r="R31" s="14"/>
    </row>
    <row r="32" spans="2:18" ht="15" customHeight="1" thickBot="1" x14ac:dyDescent="0.3">
      <c r="B32" s="301"/>
      <c r="C32" s="63" t="s">
        <v>129</v>
      </c>
      <c r="D32" s="268"/>
      <c r="E32" s="269"/>
      <c r="F32" s="61"/>
      <c r="J32" s="7"/>
      <c r="K32" s="10"/>
      <c r="L32" s="10"/>
      <c r="M32" s="1"/>
      <c r="N32" s="7"/>
      <c r="O32" s="7"/>
      <c r="Q32" s="9"/>
      <c r="R32" s="9"/>
    </row>
    <row r="33" spans="2:18" ht="15" customHeight="1" thickBot="1" x14ac:dyDescent="0.3">
      <c r="B33" s="294" t="s">
        <v>124</v>
      </c>
      <c r="C33" s="296"/>
      <c r="D33" s="267"/>
      <c r="E33" s="214"/>
      <c r="F33" s="215"/>
      <c r="J33" s="7"/>
      <c r="K33" s="10"/>
      <c r="L33" s="10"/>
      <c r="M33" s="1"/>
      <c r="N33" s="7"/>
      <c r="O33" s="7"/>
      <c r="Q33" s="14"/>
      <c r="R33" s="14"/>
    </row>
    <row r="34" spans="2:18" ht="15" customHeight="1" thickBot="1" x14ac:dyDescent="0.3">
      <c r="B34" s="302" t="s">
        <v>125</v>
      </c>
      <c r="C34" s="303"/>
      <c r="D34" s="270">
        <f>'Dissolved Air Flotation Unit'!D33:F33</f>
        <v>0</v>
      </c>
      <c r="E34" s="271"/>
      <c r="F34" s="272"/>
      <c r="J34" s="7"/>
      <c r="K34" s="7"/>
      <c r="L34" s="7"/>
      <c r="M34" s="1"/>
      <c r="N34" s="7"/>
      <c r="O34" s="7"/>
      <c r="Q34" s="13"/>
      <c r="R34" s="13"/>
    </row>
    <row r="35" spans="2:18" ht="15" customHeight="1" thickBot="1" x14ac:dyDescent="0.25">
      <c r="B35" s="282" t="s">
        <v>134</v>
      </c>
      <c r="C35" s="283"/>
      <c r="D35" s="286">
        <f>'Dissolved Air Flotation Unit'!D34</f>
        <v>0</v>
      </c>
      <c r="E35" s="55" t="str">
        <f>IF(D35="Да", "Размеры (Д*Ш), м", "-")</f>
        <v>-</v>
      </c>
      <c r="F35" s="55"/>
      <c r="J35" s="7"/>
      <c r="K35" s="7"/>
      <c r="L35" s="7"/>
      <c r="M35" s="1"/>
      <c r="N35" s="7"/>
      <c r="O35" s="7"/>
      <c r="Q35" s="13"/>
      <c r="R35" s="13"/>
    </row>
    <row r="36" spans="2:18" ht="15" customHeight="1" thickBot="1" x14ac:dyDescent="0.25">
      <c r="B36" s="284"/>
      <c r="C36" s="285"/>
      <c r="D36" s="287"/>
      <c r="E36" s="55" t="str">
        <f>IF(D35="Да", "Глубина, м", "-")</f>
        <v>-</v>
      </c>
      <c r="F36" s="71"/>
      <c r="J36" s="7"/>
      <c r="K36" s="7"/>
      <c r="L36" s="7"/>
      <c r="M36" s="1"/>
      <c r="N36" s="7"/>
      <c r="O36" s="7"/>
      <c r="Q36" s="13"/>
      <c r="R36" s="13"/>
    </row>
    <row r="37" spans="2:18" ht="15" customHeight="1" thickBot="1" x14ac:dyDescent="0.25">
      <c r="B37" s="294" t="s">
        <v>185</v>
      </c>
      <c r="C37" s="295"/>
      <c r="D37" s="277">
        <f>'Dissolved Air Flotation Unit'!D36:F36</f>
        <v>0</v>
      </c>
      <c r="E37" s="278"/>
      <c r="F37" s="279"/>
      <c r="J37" s="7"/>
      <c r="K37" s="7"/>
      <c r="L37" s="7"/>
      <c r="M37" s="1"/>
      <c r="N37" s="7"/>
      <c r="O37" s="7"/>
      <c r="Q37" s="11"/>
      <c r="R37" s="11"/>
    </row>
    <row r="38" spans="2:18" ht="15" customHeight="1" thickBot="1" x14ac:dyDescent="0.25">
      <c r="B38" s="294" t="s">
        <v>126</v>
      </c>
      <c r="C38" s="295"/>
      <c r="D38" s="267">
        <f>'Dissolved Air Flotation Unit'!D37:F37</f>
        <v>0</v>
      </c>
      <c r="E38" s="273"/>
      <c r="F38" s="274"/>
      <c r="J38" s="7"/>
      <c r="K38" s="10"/>
      <c r="L38" s="10"/>
      <c r="M38" s="1"/>
      <c r="N38" s="7"/>
      <c r="O38" s="7"/>
      <c r="Q38" s="9"/>
      <c r="R38" s="9"/>
    </row>
    <row r="39" spans="2:18" ht="15" customHeight="1" thickBot="1" x14ac:dyDescent="0.3">
      <c r="B39" s="294" t="s">
        <v>167</v>
      </c>
      <c r="C39" s="296"/>
      <c r="D39" s="267">
        <f>'Dissolved Air Flotation Unit'!D38:F38</f>
        <v>0</v>
      </c>
      <c r="E39" s="214"/>
      <c r="F39" s="215"/>
      <c r="J39" s="7"/>
      <c r="K39" s="10"/>
      <c r="L39" s="10"/>
      <c r="M39" s="1"/>
      <c r="N39" s="7"/>
      <c r="O39" s="7"/>
      <c r="Q39" s="14"/>
      <c r="R39" s="14"/>
    </row>
    <row r="40" spans="2:18" ht="15" customHeight="1" thickBot="1" x14ac:dyDescent="0.3">
      <c r="B40" s="280" t="s">
        <v>153</v>
      </c>
      <c r="C40" s="281"/>
      <c r="D40" s="288">
        <f>'Dissolved Air Flotation Unit'!D39:F39</f>
        <v>0</v>
      </c>
      <c r="E40" s="289"/>
      <c r="F40" s="290"/>
      <c r="J40" s="7"/>
      <c r="K40" s="10"/>
      <c r="L40" s="10"/>
      <c r="M40" s="1"/>
      <c r="N40" s="7"/>
      <c r="O40" s="7"/>
      <c r="Q40" s="14"/>
      <c r="R40" s="14"/>
    </row>
    <row r="41" spans="2:18" ht="15" customHeight="1" thickBot="1" x14ac:dyDescent="0.3">
      <c r="B41" s="234" t="s">
        <v>39</v>
      </c>
      <c r="C41" s="235"/>
      <c r="D41" s="235"/>
      <c r="E41" s="235"/>
      <c r="F41" s="204"/>
      <c r="J41" s="7"/>
      <c r="K41" s="10"/>
      <c r="L41" s="10"/>
      <c r="M41" s="1"/>
      <c r="N41" s="7"/>
      <c r="O41" s="7"/>
      <c r="Q41" s="9"/>
      <c r="R41" s="9"/>
    </row>
    <row r="42" spans="2:18" ht="15" customHeight="1" thickBot="1" x14ac:dyDescent="0.3">
      <c r="B42" s="236" t="s">
        <v>19</v>
      </c>
      <c r="C42" s="237"/>
      <c r="D42" s="238">
        <f>'Dissolved Air Flotation Unit'!D41:F41</f>
        <v>0</v>
      </c>
      <c r="E42" s="239"/>
      <c r="F42" s="240"/>
      <c r="J42" s="7"/>
      <c r="K42" s="7"/>
      <c r="L42" s="7"/>
      <c r="M42" s="1"/>
      <c r="N42" s="7"/>
      <c r="O42" s="7"/>
      <c r="Q42" s="12"/>
      <c r="R42" s="12"/>
    </row>
    <row r="43" spans="2:18" ht="23.25" customHeight="1" thickBot="1" x14ac:dyDescent="0.3">
      <c r="B43" s="226" t="s">
        <v>104</v>
      </c>
      <c r="C43" s="6" t="s">
        <v>105</v>
      </c>
      <c r="D43" s="228"/>
      <c r="E43" s="229"/>
      <c r="F43" s="230"/>
      <c r="J43" s="7"/>
      <c r="K43" s="7"/>
      <c r="L43" s="7"/>
      <c r="M43" s="1"/>
      <c r="N43" s="7"/>
      <c r="O43" s="7"/>
      <c r="Q43" s="13"/>
      <c r="R43" s="13"/>
    </row>
    <row r="44" spans="2:18" ht="45.75" customHeight="1" thickBot="1" x14ac:dyDescent="0.3">
      <c r="B44" s="227"/>
      <c r="C44" s="43" t="s">
        <v>116</v>
      </c>
      <c r="D44" s="231"/>
      <c r="E44" s="232"/>
      <c r="F44" s="233"/>
      <c r="J44" s="7"/>
      <c r="K44" s="7"/>
      <c r="L44" s="7"/>
      <c r="M44" s="1"/>
      <c r="N44" s="7"/>
      <c r="O44" s="7"/>
      <c r="Q44" s="11"/>
      <c r="R44" s="11"/>
    </row>
    <row r="45" spans="2:18" ht="15" customHeight="1" thickBot="1" x14ac:dyDescent="0.25">
      <c r="B45" s="241" t="s">
        <v>137</v>
      </c>
      <c r="C45" s="242"/>
      <c r="D45" s="242"/>
      <c r="E45" s="242"/>
      <c r="F45" s="243"/>
      <c r="J45" s="7"/>
      <c r="K45" s="7"/>
      <c r="L45" s="7"/>
      <c r="M45" s="1"/>
      <c r="N45" s="7"/>
      <c r="O45" s="7"/>
      <c r="Q45" s="9"/>
      <c r="R45" s="9"/>
    </row>
    <row r="46" spans="2:18" ht="26.25" customHeight="1" thickBot="1" x14ac:dyDescent="0.25">
      <c r="B46" s="260" t="s">
        <v>1</v>
      </c>
      <c r="C46" s="261"/>
      <c r="D46" s="257">
        <f>'Dissolved Air Flotation Unit'!D45:D47</f>
        <v>0</v>
      </c>
      <c r="E46" s="52" t="str">
        <f>IF(D46="Наружное", "Максимальная температура окружающей среды, ℃", "-")</f>
        <v>-</v>
      </c>
      <c r="F46" s="41"/>
      <c r="J46" s="7"/>
      <c r="K46" s="7"/>
      <c r="L46" s="7"/>
      <c r="M46" s="1"/>
      <c r="N46" s="7"/>
      <c r="O46" s="7"/>
      <c r="Q46" s="28"/>
      <c r="R46" s="28"/>
    </row>
    <row r="47" spans="2:18" ht="26.25" customHeight="1" thickBot="1" x14ac:dyDescent="0.25">
      <c r="B47" s="258"/>
      <c r="C47" s="262"/>
      <c r="D47" s="258"/>
      <c r="E47" s="51" t="str">
        <f>IF(D46="Наружное", "Минимальная температура окружающей среды, ℃", "-")</f>
        <v>-</v>
      </c>
      <c r="F47" s="49"/>
      <c r="J47" s="7"/>
      <c r="K47" s="7"/>
      <c r="L47" s="7"/>
      <c r="M47" s="1"/>
      <c r="N47" s="7"/>
      <c r="O47" s="7"/>
      <c r="Q47" s="28"/>
      <c r="R47" s="28"/>
    </row>
    <row r="48" spans="2:18" ht="26.25" customHeight="1" thickBot="1" x14ac:dyDescent="0.25">
      <c r="B48" s="259"/>
      <c r="C48" s="263"/>
      <c r="D48" s="259"/>
      <c r="E48" s="50" t="str">
        <f>IF(D46="Наружное", "Относительная влажность, %", "-")</f>
        <v>-</v>
      </c>
      <c r="F48" s="49"/>
      <c r="J48" s="7"/>
      <c r="K48" s="7"/>
      <c r="L48" s="7"/>
      <c r="M48" s="1"/>
      <c r="N48" s="7"/>
      <c r="O48" s="7"/>
      <c r="Q48" s="28"/>
      <c r="R48" s="28"/>
    </row>
    <row r="49" spans="2:18" ht="21" customHeight="1" thickBot="1" x14ac:dyDescent="0.25">
      <c r="B49" s="244" t="str">
        <f>IF(D46="В помещении", "Размеры здания (Д*Ш*В), м", "-")</f>
        <v>-</v>
      </c>
      <c r="C49" s="245"/>
      <c r="D49" s="246"/>
      <c r="E49" s="247"/>
      <c r="F49" s="248"/>
      <c r="J49" s="7"/>
      <c r="K49" s="7"/>
      <c r="L49" s="7"/>
      <c r="M49" s="1"/>
      <c r="N49" s="7"/>
      <c r="O49" s="7"/>
      <c r="Q49" s="28"/>
      <c r="R49" s="28"/>
    </row>
    <row r="50" spans="2:18" ht="15" customHeight="1" thickBot="1" x14ac:dyDescent="0.25">
      <c r="B50" s="249" t="s">
        <v>106</v>
      </c>
      <c r="C50" s="250"/>
      <c r="D50" s="251"/>
      <c r="E50" s="252"/>
      <c r="F50" s="253"/>
      <c r="J50" s="7"/>
      <c r="K50" s="7"/>
      <c r="L50" s="7"/>
      <c r="M50" s="1"/>
      <c r="N50" s="7"/>
      <c r="O50" s="7"/>
      <c r="Q50" s="28"/>
      <c r="R50" s="28"/>
    </row>
    <row r="51" spans="2:18" ht="15" customHeight="1" thickBot="1" x14ac:dyDescent="0.25">
      <c r="B51" s="203"/>
      <c r="C51" s="204"/>
      <c r="D51" s="254"/>
      <c r="E51" s="255"/>
      <c r="F51" s="256"/>
      <c r="J51" s="7"/>
      <c r="K51" s="7"/>
      <c r="L51" s="7"/>
      <c r="M51" s="1"/>
      <c r="N51" s="7"/>
      <c r="O51" s="7"/>
      <c r="Q51" s="11"/>
      <c r="R51" s="11"/>
    </row>
    <row r="52" spans="2:18" ht="16.5" customHeight="1" thickBot="1" x14ac:dyDescent="0.3">
      <c r="B52" s="21" t="s">
        <v>201</v>
      </c>
      <c r="C52" s="16"/>
      <c r="D52" s="15"/>
      <c r="E52" s="16"/>
      <c r="F52" s="16"/>
      <c r="J52" s="7"/>
      <c r="K52" s="7"/>
      <c r="L52" s="7"/>
      <c r="M52" s="1"/>
      <c r="N52" s="7"/>
      <c r="O52" s="7"/>
      <c r="Q52" s="9"/>
      <c r="R52" s="9"/>
    </row>
    <row r="53" spans="2:18" s="1" customFormat="1" ht="15" customHeight="1" thickBot="1" x14ac:dyDescent="0.3">
      <c r="B53" s="15" t="s">
        <v>155</v>
      </c>
      <c r="C53" s="16"/>
      <c r="D53" s="15"/>
      <c r="E53" s="16"/>
      <c r="F53" s="16"/>
      <c r="J53" s="7"/>
      <c r="K53" s="7"/>
      <c r="L53" s="7"/>
      <c r="N53" s="7"/>
      <c r="O53" s="7"/>
      <c r="Q53" s="17"/>
      <c r="R53" s="17"/>
    </row>
    <row r="54" spans="2:18" s="1" customFormat="1" ht="15" customHeight="1" thickBot="1" x14ac:dyDescent="0.3">
      <c r="C54" s="20"/>
      <c r="D54" s="21"/>
      <c r="E54" s="20"/>
      <c r="F54" s="20"/>
      <c r="J54" s="7"/>
      <c r="K54" s="7"/>
      <c r="L54" s="7"/>
      <c r="N54" s="7"/>
      <c r="O54" s="7"/>
      <c r="Q54" s="18"/>
      <c r="R54" s="18"/>
    </row>
    <row r="55" spans="2:18" ht="15" hidden="1" customHeight="1" thickBot="1" x14ac:dyDescent="0.4">
      <c r="C55" s="20"/>
      <c r="D55" s="21"/>
      <c r="E55" s="20"/>
      <c r="F55" s="20"/>
      <c r="J55" s="10" t="s">
        <v>2</v>
      </c>
      <c r="K55" s="7" t="s">
        <v>61</v>
      </c>
      <c r="L55" s="7"/>
      <c r="M55" s="1"/>
      <c r="N55" s="7" t="s">
        <v>31</v>
      </c>
      <c r="O55" s="7"/>
      <c r="Q55" s="9" t="s">
        <v>56</v>
      </c>
      <c r="R55" s="9" t="s">
        <v>52</v>
      </c>
    </row>
    <row r="56" spans="2:18" ht="15" hidden="1" customHeight="1" thickBot="1" x14ac:dyDescent="0.3">
      <c r="B56" s="22"/>
      <c r="C56" s="20"/>
      <c r="D56" s="21"/>
      <c r="F56" s="20"/>
      <c r="J56" s="10"/>
      <c r="K56" s="7" t="s">
        <v>3</v>
      </c>
      <c r="L56" s="7"/>
      <c r="M56" s="1"/>
      <c r="N56" s="7" t="s">
        <v>32</v>
      </c>
      <c r="O56" s="7"/>
      <c r="Q56" s="12" t="s">
        <v>57</v>
      </c>
      <c r="R56" s="12" t="s">
        <v>43</v>
      </c>
    </row>
    <row r="57" spans="2:18" ht="15" hidden="1" customHeight="1" thickBot="1" x14ac:dyDescent="0.3">
      <c r="B57" s="21"/>
      <c r="C57" s="20"/>
      <c r="D57" s="20"/>
      <c r="E57" s="20"/>
      <c r="F57" s="20"/>
      <c r="J57" s="10"/>
      <c r="K57" s="7" t="s">
        <v>4</v>
      </c>
      <c r="L57" s="7" t="s">
        <v>52</v>
      </c>
      <c r="M57" s="1"/>
      <c r="N57" s="7" t="s">
        <v>35</v>
      </c>
      <c r="O57" s="7"/>
      <c r="Q57" s="11" t="s">
        <v>58</v>
      </c>
      <c r="R57" s="11" t="s">
        <v>43</v>
      </c>
    </row>
    <row r="58" spans="2:18" ht="15" hidden="1" customHeight="1" thickBot="1" x14ac:dyDescent="0.4">
      <c r="B58" s="19"/>
      <c r="C58" s="20"/>
      <c r="D58" s="23"/>
      <c r="E58" s="20"/>
      <c r="F58" s="20"/>
      <c r="J58" s="10" t="s">
        <v>5</v>
      </c>
      <c r="K58" s="7" t="s">
        <v>68</v>
      </c>
      <c r="L58" s="7" t="s">
        <v>77</v>
      </c>
      <c r="M58" s="1"/>
      <c r="N58" s="7" t="s">
        <v>36</v>
      </c>
      <c r="O58" s="7" t="s">
        <v>37</v>
      </c>
      <c r="Q58" s="9" t="s">
        <v>56</v>
      </c>
      <c r="R58" s="9" t="s">
        <v>52</v>
      </c>
    </row>
    <row r="59" spans="2:18" ht="15" hidden="1" customHeight="1" thickBot="1" x14ac:dyDescent="0.3">
      <c r="B59" s="19"/>
      <c r="C59" s="20"/>
      <c r="D59" s="21"/>
      <c r="E59" s="20"/>
      <c r="F59" s="20"/>
      <c r="J59" s="10"/>
      <c r="K59" s="7" t="s">
        <v>67</v>
      </c>
      <c r="L59" s="7" t="s">
        <v>52</v>
      </c>
      <c r="M59" s="1"/>
      <c r="N59" s="7"/>
      <c r="O59" s="7" t="s">
        <v>38</v>
      </c>
      <c r="Q59" s="12" t="s">
        <v>57</v>
      </c>
      <c r="R59" s="12" t="s">
        <v>49</v>
      </c>
    </row>
    <row r="60" spans="2:18" ht="15" hidden="1" customHeight="1" thickBot="1" x14ac:dyDescent="0.3">
      <c r="B60" s="19"/>
      <c r="C60" s="20"/>
      <c r="D60" s="21"/>
      <c r="F60" s="24"/>
      <c r="J60" s="10" t="s">
        <v>30</v>
      </c>
      <c r="K60" s="7" t="s">
        <v>69</v>
      </c>
      <c r="L60" s="7"/>
      <c r="M60" s="1"/>
      <c r="N60" s="7"/>
      <c r="O60" s="7" t="s">
        <v>53</v>
      </c>
      <c r="Q60" s="11" t="s">
        <v>58</v>
      </c>
      <c r="R60" s="11" t="s">
        <v>49</v>
      </c>
    </row>
    <row r="61" spans="2:18" ht="15" hidden="1" customHeight="1" thickBot="1" x14ac:dyDescent="0.3">
      <c r="B61" s="20"/>
      <c r="C61" s="20"/>
      <c r="D61" s="20"/>
      <c r="F61" s="24"/>
      <c r="J61" s="7"/>
      <c r="K61" s="7" t="s">
        <v>70</v>
      </c>
      <c r="L61" s="7"/>
      <c r="M61" s="1"/>
      <c r="N61" s="7" t="s">
        <v>30</v>
      </c>
      <c r="O61" s="7" t="s">
        <v>48</v>
      </c>
      <c r="Q61" s="9" t="s">
        <v>56</v>
      </c>
      <c r="R61" s="9" t="s">
        <v>52</v>
      </c>
    </row>
    <row r="62" spans="2:18" ht="15" hidden="1" customHeight="1" thickBot="1" x14ac:dyDescent="0.3">
      <c r="B62" s="19"/>
      <c r="C62" s="20"/>
      <c r="D62" s="20"/>
      <c r="E62" s="20"/>
      <c r="F62" s="20"/>
      <c r="J62" s="7" t="s">
        <v>6</v>
      </c>
      <c r="K62" s="7"/>
      <c r="L62" s="7"/>
      <c r="M62" s="1"/>
      <c r="N62" s="7"/>
      <c r="O62" s="7" t="s">
        <v>21</v>
      </c>
      <c r="Q62" s="12" t="s">
        <v>57</v>
      </c>
      <c r="R62" s="12" t="s">
        <v>54</v>
      </c>
    </row>
    <row r="63" spans="2:18" ht="15" hidden="1" customHeight="1" thickBot="1" x14ac:dyDescent="0.3">
      <c r="B63" s="19"/>
      <c r="C63" s="20"/>
      <c r="D63" s="21"/>
      <c r="E63" s="20"/>
      <c r="F63" s="20"/>
      <c r="J63" s="7" t="s">
        <v>55</v>
      </c>
      <c r="K63" s="7"/>
      <c r="L63" s="7"/>
      <c r="M63" s="1"/>
      <c r="N63" s="25" t="s">
        <v>39</v>
      </c>
      <c r="O63" s="25"/>
      <c r="Q63" s="11" t="s">
        <v>58</v>
      </c>
      <c r="R63" s="11" t="s">
        <v>54</v>
      </c>
    </row>
    <row r="64" spans="2:18" ht="15" hidden="1" customHeight="1" thickBot="1" x14ac:dyDescent="0.3">
      <c r="B64" s="20"/>
      <c r="C64" s="20"/>
      <c r="D64" s="20"/>
      <c r="E64" s="20"/>
      <c r="F64" s="20"/>
      <c r="J64" s="10" t="s">
        <v>7</v>
      </c>
      <c r="K64" s="7" t="s">
        <v>8</v>
      </c>
      <c r="L64" s="7"/>
      <c r="M64" s="1"/>
      <c r="N64" s="7" t="s">
        <v>18</v>
      </c>
      <c r="O64" s="7" t="s">
        <v>20</v>
      </c>
      <c r="Q64" s="9" t="s">
        <v>56</v>
      </c>
      <c r="R64" s="9" t="s">
        <v>52</v>
      </c>
    </row>
    <row r="65" spans="2:18" ht="15" hidden="1" customHeight="1" thickBot="1" x14ac:dyDescent="0.25">
      <c r="J65" s="10"/>
      <c r="K65" s="7" t="s">
        <v>9</v>
      </c>
      <c r="L65" s="7"/>
      <c r="M65" s="1"/>
      <c r="N65" s="7"/>
      <c r="O65" s="7" t="s">
        <v>21</v>
      </c>
      <c r="Q65" s="12" t="s">
        <v>57</v>
      </c>
      <c r="R65" s="12" t="s">
        <v>28</v>
      </c>
    </row>
    <row r="66" spans="2:18" ht="15" hidden="1" customHeight="1" thickBot="1" x14ac:dyDescent="0.25">
      <c r="J66" s="10"/>
      <c r="K66" s="7" t="s">
        <v>10</v>
      </c>
      <c r="L66" s="7"/>
      <c r="M66" s="1"/>
      <c r="N66" s="7" t="s">
        <v>40</v>
      </c>
      <c r="O66" s="7"/>
      <c r="Q66" s="11" t="s">
        <v>58</v>
      </c>
      <c r="R66" s="11" t="s">
        <v>28</v>
      </c>
    </row>
    <row r="67" spans="2:18" ht="15" hidden="1" customHeight="1" thickBot="1" x14ac:dyDescent="0.25">
      <c r="J67" s="10" t="s">
        <v>33</v>
      </c>
      <c r="K67" s="7" t="s">
        <v>50</v>
      </c>
      <c r="L67" s="7"/>
      <c r="M67" s="1"/>
      <c r="N67" s="25" t="s">
        <v>23</v>
      </c>
      <c r="O67" s="7"/>
    </row>
    <row r="68" spans="2:18" ht="15" hidden="1" customHeight="1" thickBot="1" x14ac:dyDescent="0.25">
      <c r="J68" s="10"/>
      <c r="K68" s="7" t="s">
        <v>51</v>
      </c>
      <c r="L68" s="7"/>
      <c r="M68" s="1"/>
      <c r="N68" s="7" t="s">
        <v>41</v>
      </c>
      <c r="O68" s="7"/>
    </row>
    <row r="69" spans="2:18" ht="15" hidden="1" customHeight="1" thickBot="1" x14ac:dyDescent="0.25">
      <c r="J69" s="10"/>
      <c r="K69" s="7"/>
      <c r="L69" s="7"/>
      <c r="M69" s="1"/>
      <c r="N69" s="7" t="s">
        <v>42</v>
      </c>
      <c r="O69" s="7"/>
    </row>
    <row r="70" spans="2:18" ht="15" hidden="1" customHeight="1" thickBot="1" x14ac:dyDescent="0.25">
      <c r="B70" s="19"/>
      <c r="D70" s="21"/>
      <c r="J70" s="10"/>
      <c r="K70" s="7"/>
      <c r="L70" s="7"/>
      <c r="M70" s="1"/>
      <c r="N70" s="7" t="s">
        <v>43</v>
      </c>
      <c r="O70" s="7" t="s">
        <v>44</v>
      </c>
    </row>
    <row r="71" spans="2:18" ht="15" hidden="1" customHeight="1" thickBot="1" x14ac:dyDescent="0.25">
      <c r="J71" s="7" t="s">
        <v>11</v>
      </c>
      <c r="K71" s="7" t="s">
        <v>12</v>
      </c>
      <c r="L71" s="7"/>
      <c r="M71" s="1"/>
      <c r="N71" s="7"/>
      <c r="O71" s="7" t="s">
        <v>45</v>
      </c>
    </row>
    <row r="72" spans="2:18" ht="15" hidden="1" customHeight="1" thickBot="1" x14ac:dyDescent="0.25">
      <c r="D72" s="153"/>
      <c r="E72" s="153"/>
      <c r="F72" s="21"/>
      <c r="J72" s="7"/>
      <c r="K72" s="7" t="s">
        <v>13</v>
      </c>
      <c r="L72" s="7"/>
      <c r="M72" s="1"/>
      <c r="N72" s="7" t="s">
        <v>46</v>
      </c>
      <c r="O72" s="7"/>
    </row>
    <row r="73" spans="2:18" ht="15" hidden="1" thickBot="1" x14ac:dyDescent="0.25">
      <c r="D73" s="153"/>
      <c r="E73" s="153"/>
      <c r="F73" s="19"/>
      <c r="J73" s="7"/>
      <c r="K73" s="7" t="s">
        <v>14</v>
      </c>
      <c r="L73" s="7"/>
      <c r="M73" s="1"/>
      <c r="N73" s="7" t="s">
        <v>47</v>
      </c>
      <c r="O73" s="7"/>
    </row>
    <row r="74" spans="2:18" ht="15" hidden="1" thickBot="1" x14ac:dyDescent="0.25">
      <c r="F74" s="19"/>
      <c r="J74" s="7"/>
      <c r="K74" s="7" t="s">
        <v>15</v>
      </c>
      <c r="L74" s="7"/>
      <c r="M74" s="1"/>
      <c r="N74" s="7" t="s">
        <v>28</v>
      </c>
      <c r="O74" s="7" t="s">
        <v>20</v>
      </c>
    </row>
    <row r="75" spans="2:18" ht="15" hidden="1" thickBot="1" x14ac:dyDescent="0.25">
      <c r="D75" s="163"/>
      <c r="E75" s="153"/>
      <c r="F75" s="153"/>
      <c r="J75" s="7"/>
      <c r="K75" s="7" t="s">
        <v>72</v>
      </c>
      <c r="L75" s="7"/>
      <c r="M75" s="1"/>
      <c r="N75" s="7"/>
      <c r="O75" s="7"/>
    </row>
    <row r="76" spans="2:18" ht="15" hidden="1" customHeight="1" thickBot="1" x14ac:dyDescent="0.25">
      <c r="D76" s="152"/>
      <c r="E76" s="153"/>
      <c r="F76" s="21"/>
      <c r="J76" s="7"/>
      <c r="K76" s="7"/>
      <c r="L76" s="7"/>
      <c r="M76" s="1"/>
      <c r="N76" s="7"/>
      <c r="O76" s="7"/>
    </row>
    <row r="77" spans="2:18" ht="15" hidden="1" thickBot="1" x14ac:dyDescent="0.25">
      <c r="D77" s="152"/>
      <c r="E77" s="153"/>
      <c r="F77" s="21"/>
      <c r="J77" s="7"/>
      <c r="K77" s="7"/>
      <c r="L77" s="7"/>
      <c r="M77" s="1"/>
      <c r="N77" s="7"/>
      <c r="O77" s="7"/>
    </row>
    <row r="78" spans="2:18" ht="15" hidden="1" customHeight="1" thickBot="1" x14ac:dyDescent="0.25">
      <c r="J78" s="7"/>
      <c r="K78" s="7"/>
      <c r="L78" s="7"/>
      <c r="M78" s="1"/>
      <c r="N78" s="7"/>
      <c r="O78" s="7" t="s">
        <v>21</v>
      </c>
    </row>
    <row r="79" spans="2:18" ht="15" hidden="1" customHeight="1" thickBot="1" x14ac:dyDescent="0.25">
      <c r="J79" s="7" t="s">
        <v>16</v>
      </c>
      <c r="K79" s="7" t="s">
        <v>17</v>
      </c>
      <c r="L79" s="7"/>
      <c r="M79" s="1"/>
      <c r="N79" s="26"/>
      <c r="O79" s="26"/>
    </row>
    <row r="80" spans="2:18" ht="15.75" hidden="1" customHeight="1" thickBot="1" x14ac:dyDescent="0.25">
      <c r="J80" s="7" t="s">
        <v>18</v>
      </c>
      <c r="K80" s="7" t="s">
        <v>19</v>
      </c>
      <c r="L80" s="7" t="s">
        <v>20</v>
      </c>
      <c r="M80" s="1" t="s">
        <v>22</v>
      </c>
      <c r="N80" s="7" t="s">
        <v>20</v>
      </c>
      <c r="O80" s="1" t="s">
        <v>62</v>
      </c>
    </row>
    <row r="81" spans="10:15" ht="15" hidden="1" customHeight="1" thickBot="1" x14ac:dyDescent="0.25">
      <c r="J81" s="7"/>
      <c r="K81" s="7"/>
      <c r="L81" s="7" t="s">
        <v>21</v>
      </c>
      <c r="M81" s="1" t="s">
        <v>52</v>
      </c>
      <c r="N81" s="7" t="s">
        <v>21</v>
      </c>
      <c r="O81" s="1" t="s">
        <v>52</v>
      </c>
    </row>
    <row r="82" spans="10:15" ht="15" hidden="1" customHeight="1" thickBot="1" x14ac:dyDescent="0.25">
      <c r="J82" s="27" t="s">
        <v>22</v>
      </c>
      <c r="K82" s="7" t="s">
        <v>63</v>
      </c>
      <c r="L82" s="7"/>
      <c r="M82" s="1"/>
      <c r="N82" s="7"/>
      <c r="O82" s="1"/>
    </row>
    <row r="83" spans="10:15" ht="15" hidden="1" customHeight="1" thickBot="1" x14ac:dyDescent="0.25">
      <c r="J83" s="7" t="s">
        <v>52</v>
      </c>
      <c r="K83" s="7"/>
      <c r="L83" s="7"/>
      <c r="M83" s="1"/>
      <c r="N83" s="1"/>
      <c r="O83" s="1"/>
    </row>
    <row r="84" spans="10:15" ht="15" hidden="1" customHeight="1" thickBot="1" x14ac:dyDescent="0.25">
      <c r="J84" s="7" t="s">
        <v>23</v>
      </c>
      <c r="K84" s="7" t="s">
        <v>24</v>
      </c>
      <c r="L84" s="7"/>
      <c r="M84" s="1"/>
      <c r="N84" s="1"/>
      <c r="O84" s="1"/>
    </row>
    <row r="85" spans="10:15" ht="15" hidden="1" customHeight="1" thickBot="1" x14ac:dyDescent="0.25">
      <c r="J85" s="7"/>
      <c r="K85" s="7" t="s">
        <v>73</v>
      </c>
      <c r="L85" s="7"/>
      <c r="M85" s="1"/>
      <c r="N85" s="1"/>
      <c r="O85" s="1"/>
    </row>
    <row r="86" spans="10:15" ht="15" hidden="1" customHeight="1" thickBot="1" x14ac:dyDescent="0.25">
      <c r="J86" s="7"/>
      <c r="K86" s="7" t="s">
        <v>25</v>
      </c>
      <c r="L86" s="7"/>
      <c r="M86" s="1"/>
      <c r="N86" s="1"/>
      <c r="O86" s="1"/>
    </row>
    <row r="87" spans="10:15" ht="15" hidden="1" customHeight="1" thickBot="1" x14ac:dyDescent="0.25">
      <c r="J87" s="7"/>
      <c r="K87" s="7" t="s">
        <v>26</v>
      </c>
      <c r="L87" s="7"/>
      <c r="M87" s="1"/>
      <c r="N87" s="1"/>
      <c r="O87" s="1"/>
    </row>
    <row r="88" spans="10:15" ht="15" hidden="1" customHeight="1" thickBot="1" x14ac:dyDescent="0.25">
      <c r="J88" s="7"/>
      <c r="K88" s="7" t="s">
        <v>27</v>
      </c>
      <c r="L88" s="7"/>
      <c r="M88" s="1"/>
      <c r="N88" s="1"/>
      <c r="O88" s="1"/>
    </row>
    <row r="89" spans="10:15" ht="15" hidden="1" customHeight="1" thickBot="1" x14ac:dyDescent="0.25">
      <c r="J89" s="7" t="s">
        <v>28</v>
      </c>
      <c r="K89" s="7" t="s">
        <v>20</v>
      </c>
      <c r="L89" s="7" t="s">
        <v>59</v>
      </c>
      <c r="M89" s="1"/>
      <c r="N89" s="1"/>
      <c r="O89" s="1"/>
    </row>
    <row r="90" spans="10:15" ht="15" hidden="1" customHeight="1" thickBot="1" x14ac:dyDescent="0.25">
      <c r="J90" s="7"/>
      <c r="K90" s="7" t="s">
        <v>21</v>
      </c>
      <c r="L90" s="7" t="s">
        <v>52</v>
      </c>
      <c r="M90" s="1"/>
      <c r="N90" s="1"/>
      <c r="O90" s="1"/>
    </row>
    <row r="91" spans="10:15" ht="15" hidden="1" thickBot="1" x14ac:dyDescent="0.25">
      <c r="J91" s="7"/>
      <c r="K91" s="7" t="s">
        <v>20</v>
      </c>
      <c r="L91" s="7" t="s">
        <v>60</v>
      </c>
      <c r="M91" s="1"/>
      <c r="N91" s="1"/>
      <c r="O91" s="1"/>
    </row>
    <row r="92" spans="10:15" ht="15" hidden="1" customHeight="1" thickBot="1" x14ac:dyDescent="0.25">
      <c r="J92" s="7"/>
      <c r="K92" s="7" t="s">
        <v>21</v>
      </c>
      <c r="L92" s="7" t="s">
        <v>52</v>
      </c>
      <c r="M92" s="1"/>
      <c r="N92" s="1"/>
      <c r="O92" s="1"/>
    </row>
    <row r="93" spans="10:15" ht="15" hidden="1" customHeight="1" thickBot="1" x14ac:dyDescent="0.25">
      <c r="J93" s="7" t="s">
        <v>29</v>
      </c>
      <c r="K93" s="7"/>
      <c r="L93" s="7"/>
      <c r="M93" s="1"/>
      <c r="N93" s="1"/>
      <c r="O93" s="1"/>
    </row>
    <row r="94" spans="10:15" ht="14.25" hidden="1" customHeight="1" x14ac:dyDescent="0.2"/>
    <row r="95" spans="10:15" ht="14.25" hidden="1" customHeight="1" x14ac:dyDescent="0.2"/>
    <row r="96" spans="10:15" ht="15" hidden="1" customHeight="1" x14ac:dyDescent="0.2"/>
    <row r="100" ht="14.25" hidden="1" customHeight="1" x14ac:dyDescent="0.2"/>
    <row r="103" ht="15" hidden="1" customHeight="1" x14ac:dyDescent="0.2"/>
    <row r="104" ht="15" hidden="1" customHeight="1" x14ac:dyDescent="0.2"/>
    <row r="106" ht="1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5" hidden="1" customHeight="1" x14ac:dyDescent="0.2"/>
    <row r="116" ht="14.25" hidden="1" customHeight="1" x14ac:dyDescent="0.2"/>
    <row r="122" ht="15" hidden="1" customHeight="1" x14ac:dyDescent="0.2"/>
    <row r="127" ht="14.25" hidden="1" customHeight="1" x14ac:dyDescent="0.2"/>
    <row r="136" ht="14.25" hidden="1" customHeight="1" x14ac:dyDescent="0.2"/>
    <row r="143" ht="14.25" hidden="1" customHeight="1" x14ac:dyDescent="0.2"/>
    <row r="148" ht="14.25" hidden="1" customHeight="1" x14ac:dyDescent="0.2"/>
    <row r="149" ht="15" hidden="1" customHeight="1" x14ac:dyDescent="0.2"/>
    <row r="151" ht="15" hidden="1" customHeight="1" x14ac:dyDescent="0.2"/>
    <row r="152" ht="15" hidden="1" customHeight="1" x14ac:dyDescent="0.2"/>
    <row r="166" ht="15" hidden="1" customHeight="1" x14ac:dyDescent="0.2"/>
    <row r="167" ht="14.25" hidden="1" customHeight="1" x14ac:dyDescent="0.2"/>
    <row r="168" ht="14.25" hidden="1" customHeight="1" x14ac:dyDescent="0.2"/>
    <row r="169" x14ac:dyDescent="0.2"/>
    <row r="170" x14ac:dyDescent="0.2"/>
    <row r="171" x14ac:dyDescent="0.2"/>
    <row r="172" x14ac:dyDescent="0.2"/>
    <row r="180" x14ac:dyDescent="0.2"/>
    <row r="181" x14ac:dyDescent="0.2"/>
    <row r="182" x14ac:dyDescent="0.2"/>
    <row r="183" x14ac:dyDescent="0.2"/>
    <row r="184" x14ac:dyDescent="0.2"/>
  </sheetData>
  <mergeCells count="66">
    <mergeCell ref="B40:C40"/>
    <mergeCell ref="B35:C36"/>
    <mergeCell ref="D35:D36"/>
    <mergeCell ref="D40:F40"/>
    <mergeCell ref="D15:F15"/>
    <mergeCell ref="B14:B16"/>
    <mergeCell ref="B38:C38"/>
    <mergeCell ref="B39:C39"/>
    <mergeCell ref="C17:C18"/>
    <mergeCell ref="B17:B32"/>
    <mergeCell ref="B34:C34"/>
    <mergeCell ref="B37:C37"/>
    <mergeCell ref="D14:F14"/>
    <mergeCell ref="B33:C33"/>
    <mergeCell ref="D22:E22"/>
    <mergeCell ref="D23:E23"/>
    <mergeCell ref="D38:F38"/>
    <mergeCell ref="D39:F39"/>
    <mergeCell ref="D17:E17"/>
    <mergeCell ref="D18:E18"/>
    <mergeCell ref="D19:E19"/>
    <mergeCell ref="D20:E20"/>
    <mergeCell ref="D37:F37"/>
    <mergeCell ref="D21:E21"/>
    <mergeCell ref="D16:F16"/>
    <mergeCell ref="D33:F33"/>
    <mergeCell ref="D31:E31"/>
    <mergeCell ref="D32:E32"/>
    <mergeCell ref="D34:F34"/>
    <mergeCell ref="D29:E29"/>
    <mergeCell ref="D30:E30"/>
    <mergeCell ref="D24:E24"/>
    <mergeCell ref="D25:E25"/>
    <mergeCell ref="D26:E26"/>
    <mergeCell ref="D27:E27"/>
    <mergeCell ref="D28:E28"/>
    <mergeCell ref="D76:E76"/>
    <mergeCell ref="D77:E77"/>
    <mergeCell ref="B45:F45"/>
    <mergeCell ref="B49:C49"/>
    <mergeCell ref="D49:F49"/>
    <mergeCell ref="B50:C51"/>
    <mergeCell ref="D50:F51"/>
    <mergeCell ref="D46:D48"/>
    <mergeCell ref="B46:C48"/>
    <mergeCell ref="D72:E72"/>
    <mergeCell ref="D73:E73"/>
    <mergeCell ref="D75:F75"/>
    <mergeCell ref="B43:B44"/>
    <mergeCell ref="D43:F43"/>
    <mergeCell ref="D44:F44"/>
    <mergeCell ref="B41:F41"/>
    <mergeCell ref="B42:C42"/>
    <mergeCell ref="D42:F42"/>
    <mergeCell ref="B8:F8"/>
    <mergeCell ref="B3:F3"/>
    <mergeCell ref="E4:F4"/>
    <mergeCell ref="E5:F5"/>
    <mergeCell ref="E6:F6"/>
    <mergeCell ref="E7:F7"/>
    <mergeCell ref="B9:C10"/>
    <mergeCell ref="D9:D10"/>
    <mergeCell ref="B11:B13"/>
    <mergeCell ref="D11:F11"/>
    <mergeCell ref="D12:F12"/>
    <mergeCell ref="D13:F13"/>
  </mergeCells>
  <dataValidations count="7">
    <dataValidation type="list" allowBlank="1" showInputMessage="1" showErrorMessage="1" sqref="H3" xr:uid="{00000000-0002-0000-0100-000000000000}">
      <formula1>"RUS, ENG, UA"</formula1>
    </dataValidation>
    <dataValidation allowBlank="1" showErrorMessage="1" prompt="Please note that our dewatering equipment is not designed to be used at a temperature below 0 C." sqref="D46" xr:uid="{00000000-0002-0000-0100-000001000000}"/>
    <dataValidation type="list" allowBlank="1" showInputMessage="1" showErrorMessage="1" sqref="D56" xr:uid="{00000000-0002-0000-0100-000002000000}">
      <formula1>Material</formula1>
    </dataValidation>
    <dataValidation type="list" allowBlank="1" showInputMessage="1" showErrorMessage="1" sqref="F76 D58 D60 D54:D55" xr:uid="{00000000-0002-0000-0100-000003000000}">
      <formula1>Yes_No</formula1>
    </dataValidation>
    <dataValidation type="list" allowBlank="1" showInputMessage="1" showErrorMessage="1" sqref="D59" xr:uid="{00000000-0002-0000-0100-000004000000}">
      <formula1>Motor_reductor</formula1>
    </dataValidation>
    <dataValidation allowBlank="1" showErrorMessage="1" sqref="D22 D27 D34" xr:uid="{00000000-0002-0000-0100-000005000000}"/>
    <dataValidation allowBlank="1" showErrorMessage="1" prompt="Please indicate Cl- concentration if it is higher than 300 mg/l." sqref="D9:D10 D17:D21" xr:uid="{00000000-0002-0000-0100-000006000000}"/>
  </dataValidation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84"/>
  <sheetViews>
    <sheetView topLeftCell="A2" zoomScale="85" zoomScaleNormal="85" workbookViewId="0">
      <selection activeCell="H3" sqref="H3"/>
    </sheetView>
  </sheetViews>
  <sheetFormatPr defaultColWidth="0.85546875" defaultRowHeight="14.25" zeroHeight="1" x14ac:dyDescent="0.2"/>
  <cols>
    <col min="1" max="1" width="2" style="1" customWidth="1"/>
    <col min="2" max="2" width="21.140625" style="2" customWidth="1"/>
    <col min="3" max="3" width="38.85546875" style="2" customWidth="1"/>
    <col min="4" max="4" width="26.85546875" style="2" customWidth="1"/>
    <col min="5" max="5" width="27.140625" style="2" customWidth="1"/>
    <col min="6" max="6" width="57.28515625" style="2" customWidth="1"/>
    <col min="7" max="7" width="3.7109375" style="1" customWidth="1"/>
    <col min="8" max="8" width="17.7109375" style="1" customWidth="1"/>
    <col min="9" max="9" width="20.7109375" style="1" customWidth="1"/>
    <col min="10" max="10" width="39.5703125" style="2" customWidth="1"/>
    <col min="11" max="23" width="20.7109375" style="2" customWidth="1"/>
    <col min="24" max="16384" width="0.85546875" style="2"/>
  </cols>
  <sheetData>
    <row r="2" spans="2:18" ht="15.75" thickBot="1" x14ac:dyDescent="0.3">
      <c r="B2" s="3" t="s">
        <v>135</v>
      </c>
      <c r="J2" s="2" t="s">
        <v>0</v>
      </c>
    </row>
    <row r="3" spans="2:18" x14ac:dyDescent="0.2">
      <c r="B3" s="219" t="s">
        <v>85</v>
      </c>
      <c r="C3" s="220"/>
      <c r="D3" s="220"/>
      <c r="E3" s="220"/>
      <c r="F3" s="221"/>
      <c r="H3" s="1" t="s">
        <v>113</v>
      </c>
      <c r="J3" s="1" t="s">
        <v>180</v>
      </c>
      <c r="K3" s="2" t="s">
        <v>12</v>
      </c>
      <c r="L3" s="2" t="s">
        <v>172</v>
      </c>
      <c r="M3" s="2" t="s">
        <v>170</v>
      </c>
    </row>
    <row r="4" spans="2:18" x14ac:dyDescent="0.2">
      <c r="B4" s="32" t="s">
        <v>81</v>
      </c>
      <c r="C4" s="33"/>
      <c r="D4" s="34" t="s">
        <v>86</v>
      </c>
      <c r="E4" s="222"/>
      <c r="F4" s="223"/>
      <c r="H4" s="4" t="s">
        <v>78</v>
      </c>
      <c r="J4" s="67" t="s">
        <v>181</v>
      </c>
      <c r="K4" s="2" t="s">
        <v>13</v>
      </c>
      <c r="L4" s="2" t="s">
        <v>173</v>
      </c>
      <c r="M4" s="2" t="s">
        <v>171</v>
      </c>
    </row>
    <row r="5" spans="2:18" x14ac:dyDescent="0.2">
      <c r="B5" s="32" t="s">
        <v>87</v>
      </c>
      <c r="C5" s="33"/>
      <c r="D5" s="34" t="s">
        <v>88</v>
      </c>
      <c r="E5" s="222"/>
      <c r="F5" s="223"/>
      <c r="H5" s="5" t="s">
        <v>79</v>
      </c>
      <c r="J5" s="2" t="s">
        <v>194</v>
      </c>
      <c r="K5" s="2" t="s">
        <v>14</v>
      </c>
    </row>
    <row r="6" spans="2:18" x14ac:dyDescent="0.2">
      <c r="B6" s="32" t="s">
        <v>82</v>
      </c>
      <c r="C6" s="33"/>
      <c r="D6" s="34" t="s">
        <v>89</v>
      </c>
      <c r="E6" s="222"/>
      <c r="F6" s="223"/>
      <c r="J6" s="2" t="s">
        <v>195</v>
      </c>
      <c r="K6" s="2" t="s">
        <v>15</v>
      </c>
      <c r="L6" s="2" t="s">
        <v>151</v>
      </c>
    </row>
    <row r="7" spans="2:18" ht="15" thickBot="1" x14ac:dyDescent="0.25">
      <c r="B7" s="35" t="s">
        <v>83</v>
      </c>
      <c r="C7" s="36"/>
      <c r="D7" s="37" t="s">
        <v>90</v>
      </c>
      <c r="E7" s="224"/>
      <c r="F7" s="225"/>
      <c r="J7" s="2" t="s">
        <v>72</v>
      </c>
      <c r="K7" s="2" t="s">
        <v>72</v>
      </c>
      <c r="L7" s="2" t="s">
        <v>149</v>
      </c>
    </row>
    <row r="8" spans="2:18" ht="15" thickBot="1" x14ac:dyDescent="0.25">
      <c r="B8" s="216" t="s">
        <v>80</v>
      </c>
      <c r="C8" s="217"/>
      <c r="D8" s="217"/>
      <c r="E8" s="217"/>
      <c r="F8" s="218"/>
      <c r="H8" s="2"/>
    </row>
    <row r="9" spans="2:18" ht="31.5" customHeight="1" x14ac:dyDescent="0.2">
      <c r="B9" s="201" t="s">
        <v>179</v>
      </c>
      <c r="C9" s="202"/>
      <c r="D9" s="205">
        <f>'Dissolved Air Flotation Unit'!D8:D9</f>
        <v>0</v>
      </c>
      <c r="E9" s="69" t="str">
        <f>IF(OR(D9="Industrial wastewater",D9="Industrial stormwater"),"Type of industry","-")</f>
        <v>-</v>
      </c>
      <c r="F9" s="39"/>
      <c r="H9" s="2"/>
      <c r="J9" s="2" t="s">
        <v>69</v>
      </c>
      <c r="K9" s="2" t="s">
        <v>65</v>
      </c>
    </row>
    <row r="10" spans="2:18" ht="60" customHeight="1" thickBot="1" x14ac:dyDescent="0.3">
      <c r="B10" s="203"/>
      <c r="C10" s="204"/>
      <c r="D10" s="206"/>
      <c r="E10" s="70" t="str">
        <f>IF(OR(D9="Industrial wastewater",D9="Industrial stormwater"),"Specify wastewater sources","-")</f>
        <v>-</v>
      </c>
      <c r="F10" s="29"/>
      <c r="H10" s="2"/>
      <c r="J10" s="66" t="s">
        <v>70</v>
      </c>
      <c r="K10" s="1" t="s">
        <v>66</v>
      </c>
      <c r="L10" s="1"/>
      <c r="M10" s="1"/>
      <c r="N10" s="3" t="s">
        <v>34</v>
      </c>
      <c r="O10" s="1"/>
    </row>
    <row r="11" spans="2:18" ht="15" customHeight="1" x14ac:dyDescent="0.25">
      <c r="B11" s="207" t="s">
        <v>114</v>
      </c>
      <c r="C11" s="77" t="s">
        <v>74</v>
      </c>
      <c r="D11" s="210"/>
      <c r="E11" s="211"/>
      <c r="F11" s="212"/>
      <c r="J11" s="3"/>
      <c r="K11" s="1"/>
      <c r="L11" s="1"/>
      <c r="M11" s="1"/>
      <c r="N11" s="3"/>
      <c r="O11" s="1"/>
    </row>
    <row r="12" spans="2:18" ht="15" customHeight="1" thickBot="1" x14ac:dyDescent="0.3">
      <c r="B12" s="208"/>
      <c r="C12" s="78" t="s">
        <v>75</v>
      </c>
      <c r="D12" s="213"/>
      <c r="E12" s="214"/>
      <c r="F12" s="215"/>
      <c r="J12" s="3"/>
      <c r="K12" s="1"/>
      <c r="L12" s="1"/>
      <c r="M12" s="1"/>
      <c r="N12" s="3"/>
      <c r="O12" s="1"/>
    </row>
    <row r="13" spans="2:18" ht="15" customHeight="1" thickBot="1" x14ac:dyDescent="0.3">
      <c r="B13" s="209"/>
      <c r="C13" s="78" t="s">
        <v>163</v>
      </c>
      <c r="D13" s="213"/>
      <c r="E13" s="214"/>
      <c r="F13" s="215"/>
      <c r="J13" s="7"/>
      <c r="K13" s="7"/>
      <c r="L13" s="7"/>
      <c r="M13" s="1"/>
      <c r="N13" s="7"/>
      <c r="O13" s="7"/>
      <c r="Q13" s="8"/>
      <c r="R13" s="9"/>
    </row>
    <row r="14" spans="2:18" ht="15" customHeight="1" thickBot="1" x14ac:dyDescent="0.3">
      <c r="B14" s="226" t="s">
        <v>197</v>
      </c>
      <c r="C14" s="79" t="s">
        <v>176</v>
      </c>
      <c r="D14" s="291"/>
      <c r="E14" s="292"/>
      <c r="F14" s="293"/>
      <c r="J14" s="7"/>
      <c r="K14" s="10"/>
      <c r="L14" s="10"/>
      <c r="M14" s="1"/>
      <c r="N14" s="7"/>
      <c r="O14" s="7"/>
      <c r="Q14" s="11"/>
      <c r="R14" s="11"/>
    </row>
    <row r="15" spans="2:18" ht="15" customHeight="1" thickBot="1" x14ac:dyDescent="0.3">
      <c r="B15" s="227"/>
      <c r="C15" s="76" t="s">
        <v>159</v>
      </c>
      <c r="D15" s="291"/>
      <c r="E15" s="292"/>
      <c r="F15" s="293"/>
      <c r="J15" s="7"/>
      <c r="K15" s="7"/>
      <c r="L15" s="7"/>
      <c r="M15" s="1"/>
      <c r="N15" s="7"/>
      <c r="O15" s="7"/>
      <c r="Q15" s="9"/>
      <c r="R15" s="9"/>
    </row>
    <row r="16" spans="2:18" ht="17.25" thickBot="1" x14ac:dyDescent="0.25">
      <c r="B16" s="324"/>
      <c r="C16" s="44" t="s">
        <v>156</v>
      </c>
      <c r="D16" s="264"/>
      <c r="E16" s="265"/>
      <c r="F16" s="266"/>
      <c r="J16" s="7"/>
      <c r="K16" s="7"/>
      <c r="L16" s="7"/>
      <c r="M16" s="1"/>
      <c r="N16" s="7"/>
      <c r="O16" s="7"/>
      <c r="Q16" s="12"/>
      <c r="R16" s="12"/>
    </row>
    <row r="17" spans="2:18" ht="16.5" customHeight="1" x14ac:dyDescent="0.25">
      <c r="B17" s="299" t="s">
        <v>140</v>
      </c>
      <c r="C17" s="307" t="s">
        <v>141</v>
      </c>
      <c r="D17" s="310" t="s">
        <v>188</v>
      </c>
      <c r="E17" s="276"/>
      <c r="F17" s="81" t="s">
        <v>189</v>
      </c>
      <c r="H17" s="2"/>
      <c r="J17" s="3"/>
      <c r="K17" s="1"/>
      <c r="L17" s="1"/>
      <c r="M17" s="1"/>
      <c r="N17" s="3"/>
      <c r="O17" s="1"/>
    </row>
    <row r="18" spans="2:18" ht="16.5" customHeight="1" x14ac:dyDescent="0.25">
      <c r="B18" s="304"/>
      <c r="C18" s="308"/>
      <c r="D18" s="306"/>
      <c r="E18" s="269"/>
      <c r="F18" s="56"/>
      <c r="H18" s="2"/>
      <c r="J18" s="3"/>
      <c r="K18" s="1"/>
      <c r="L18" s="1"/>
      <c r="M18" s="1"/>
      <c r="N18" s="3"/>
      <c r="O18" s="1"/>
    </row>
    <row r="19" spans="2:18" ht="15" customHeight="1" x14ac:dyDescent="0.25">
      <c r="B19" s="304"/>
      <c r="C19" s="40" t="s">
        <v>127</v>
      </c>
      <c r="D19" s="306"/>
      <c r="E19" s="269"/>
      <c r="F19" s="56"/>
      <c r="H19" s="2"/>
      <c r="J19" s="3"/>
      <c r="K19" s="1"/>
      <c r="L19" s="1"/>
      <c r="M19" s="1"/>
      <c r="N19" s="3"/>
      <c r="O19" s="1"/>
    </row>
    <row r="20" spans="2:18" ht="15" customHeight="1" x14ac:dyDescent="0.25">
      <c r="B20" s="304"/>
      <c r="C20" s="40" t="s">
        <v>187</v>
      </c>
      <c r="D20" s="306"/>
      <c r="E20" s="269"/>
      <c r="F20" s="56"/>
      <c r="H20" s="2"/>
      <c r="J20" s="3"/>
      <c r="K20" s="1"/>
      <c r="L20" s="1"/>
      <c r="M20" s="1"/>
      <c r="N20" s="3"/>
      <c r="O20" s="1"/>
    </row>
    <row r="21" spans="2:18" ht="15" customHeight="1" thickBot="1" x14ac:dyDescent="0.3">
      <c r="B21" s="304"/>
      <c r="C21" s="40" t="s">
        <v>142</v>
      </c>
      <c r="D21" s="306"/>
      <c r="E21" s="269"/>
      <c r="F21" s="48"/>
      <c r="J21" s="3"/>
      <c r="K21" s="1"/>
      <c r="L21" s="1"/>
      <c r="M21" s="1"/>
      <c r="N21" s="3"/>
      <c r="O21" s="1"/>
    </row>
    <row r="22" spans="2:18" ht="15" customHeight="1" thickBot="1" x14ac:dyDescent="0.3">
      <c r="B22" s="304"/>
      <c r="C22" s="45" t="s">
        <v>198</v>
      </c>
      <c r="D22" s="306"/>
      <c r="E22" s="269"/>
      <c r="F22" s="57"/>
      <c r="J22" s="7"/>
      <c r="K22" s="7"/>
      <c r="L22" s="7"/>
      <c r="M22" s="1"/>
      <c r="N22" s="7"/>
      <c r="O22" s="7"/>
      <c r="Q22" s="13"/>
      <c r="R22" s="13"/>
    </row>
    <row r="23" spans="2:18" ht="15" customHeight="1" thickBot="1" x14ac:dyDescent="0.3">
      <c r="B23" s="304"/>
      <c r="C23" s="46" t="s">
        <v>200</v>
      </c>
      <c r="D23" s="306"/>
      <c r="E23" s="269"/>
      <c r="F23" s="58"/>
      <c r="J23" s="7"/>
      <c r="K23" s="7"/>
      <c r="L23" s="7"/>
      <c r="M23" s="1"/>
      <c r="N23" s="7"/>
      <c r="O23" s="7"/>
      <c r="Q23" s="13"/>
      <c r="R23" s="13"/>
    </row>
    <row r="24" spans="2:18" ht="15" customHeight="1" thickBot="1" x14ac:dyDescent="0.3">
      <c r="B24" s="304"/>
      <c r="C24" s="46" t="s">
        <v>143</v>
      </c>
      <c r="D24" s="306"/>
      <c r="E24" s="269"/>
      <c r="F24" s="56"/>
      <c r="J24" s="7"/>
      <c r="K24" s="7"/>
      <c r="L24" s="7"/>
      <c r="M24" s="1"/>
      <c r="N24" s="7"/>
      <c r="O24" s="7"/>
      <c r="Q24" s="11"/>
      <c r="R24" s="11"/>
    </row>
    <row r="25" spans="2:18" ht="15" customHeight="1" thickBot="1" x14ac:dyDescent="0.3">
      <c r="B25" s="304"/>
      <c r="C25" s="46" t="s">
        <v>144</v>
      </c>
      <c r="D25" s="306"/>
      <c r="E25" s="269"/>
      <c r="F25" s="56"/>
      <c r="J25" s="7"/>
      <c r="K25" s="10"/>
      <c r="L25" s="10"/>
      <c r="M25" s="1"/>
      <c r="N25" s="7"/>
      <c r="O25" s="7"/>
      <c r="Q25" s="9"/>
      <c r="R25" s="9"/>
    </row>
    <row r="26" spans="2:18" ht="15" customHeight="1" thickBot="1" x14ac:dyDescent="0.3">
      <c r="B26" s="304"/>
      <c r="C26" s="47" t="s">
        <v>175</v>
      </c>
      <c r="D26" s="306"/>
      <c r="E26" s="269"/>
      <c r="F26" s="59"/>
      <c r="J26" s="7"/>
      <c r="K26" s="10"/>
      <c r="L26" s="10"/>
      <c r="M26" s="1"/>
      <c r="N26" s="7"/>
      <c r="O26" s="7"/>
      <c r="Q26" s="14"/>
      <c r="R26" s="14"/>
    </row>
    <row r="27" spans="2:18" ht="15" customHeight="1" thickBot="1" x14ac:dyDescent="0.3">
      <c r="B27" s="304"/>
      <c r="C27" s="46" t="s">
        <v>164</v>
      </c>
      <c r="D27" s="306"/>
      <c r="E27" s="269"/>
      <c r="F27" s="58"/>
      <c r="J27" s="7"/>
      <c r="K27" s="7"/>
      <c r="L27" s="7"/>
      <c r="M27" s="1"/>
      <c r="N27" s="7"/>
      <c r="O27" s="7"/>
      <c r="Q27" s="13"/>
      <c r="R27" s="13"/>
    </row>
    <row r="28" spans="2:18" ht="15" customHeight="1" thickBot="1" x14ac:dyDescent="0.3">
      <c r="B28" s="304"/>
      <c r="C28" s="46" t="s">
        <v>186</v>
      </c>
      <c r="D28" s="306"/>
      <c r="E28" s="269"/>
      <c r="F28" s="58"/>
      <c r="J28" s="7"/>
      <c r="K28" s="7"/>
      <c r="L28" s="7"/>
      <c r="M28" s="1"/>
      <c r="N28" s="7"/>
      <c r="O28" s="7"/>
      <c r="Q28" s="13"/>
      <c r="R28" s="13"/>
    </row>
    <row r="29" spans="2:18" ht="15" customHeight="1" thickBot="1" x14ac:dyDescent="0.3">
      <c r="B29" s="304"/>
      <c r="C29" s="46" t="s">
        <v>145</v>
      </c>
      <c r="D29" s="306"/>
      <c r="E29" s="269"/>
      <c r="F29" s="56"/>
      <c r="J29" s="7"/>
      <c r="K29" s="7"/>
      <c r="L29" s="7"/>
      <c r="M29" s="1"/>
      <c r="N29" s="7"/>
      <c r="O29" s="7"/>
      <c r="Q29" s="11"/>
      <c r="R29" s="11"/>
    </row>
    <row r="30" spans="2:18" ht="15" customHeight="1" thickBot="1" x14ac:dyDescent="0.3">
      <c r="B30" s="304"/>
      <c r="C30" s="46" t="s">
        <v>130</v>
      </c>
      <c r="D30" s="306"/>
      <c r="E30" s="269"/>
      <c r="F30" s="56"/>
      <c r="J30" s="7"/>
      <c r="K30" s="10"/>
      <c r="L30" s="10"/>
      <c r="M30" s="1"/>
      <c r="N30" s="7"/>
      <c r="O30" s="7"/>
      <c r="Q30" s="9"/>
      <c r="R30" s="9"/>
    </row>
    <row r="31" spans="2:18" ht="15" customHeight="1" thickBot="1" x14ac:dyDescent="0.3">
      <c r="B31" s="304"/>
      <c r="C31" s="46" t="s">
        <v>130</v>
      </c>
      <c r="D31" s="306"/>
      <c r="E31" s="269"/>
      <c r="F31" s="59"/>
      <c r="J31" s="7"/>
      <c r="K31" s="10"/>
      <c r="L31" s="10"/>
      <c r="M31" s="1"/>
      <c r="N31" s="7"/>
      <c r="O31" s="7"/>
      <c r="Q31" s="14"/>
      <c r="R31" s="14"/>
    </row>
    <row r="32" spans="2:18" ht="15" customHeight="1" thickBot="1" x14ac:dyDescent="0.3">
      <c r="B32" s="305"/>
      <c r="C32" s="46" t="s">
        <v>130</v>
      </c>
      <c r="D32" s="306"/>
      <c r="E32" s="269"/>
      <c r="F32" s="58"/>
      <c r="J32" s="7"/>
      <c r="K32" s="7"/>
      <c r="L32" s="7"/>
      <c r="M32" s="1"/>
      <c r="N32" s="7"/>
      <c r="O32" s="7"/>
      <c r="Q32" s="13"/>
      <c r="R32" s="13"/>
    </row>
    <row r="33" spans="2:18" ht="15" customHeight="1" thickBot="1" x14ac:dyDescent="0.3">
      <c r="B33" s="294" t="s">
        <v>190</v>
      </c>
      <c r="C33" s="309"/>
      <c r="D33" s="228"/>
      <c r="E33" s="271"/>
      <c r="F33" s="272"/>
      <c r="J33" s="7"/>
      <c r="K33" s="7"/>
      <c r="L33" s="7"/>
      <c r="M33" s="1"/>
      <c r="N33" s="7"/>
      <c r="O33" s="7"/>
      <c r="Q33" s="13"/>
      <c r="R33" s="13"/>
    </row>
    <row r="34" spans="2:18" ht="15" customHeight="1" thickBot="1" x14ac:dyDescent="0.25">
      <c r="B34" s="294" t="s">
        <v>192</v>
      </c>
      <c r="C34" s="295"/>
      <c r="D34" s="277">
        <f>'Dissolved Air Flotation Unit'!D33:F33</f>
        <v>0</v>
      </c>
      <c r="E34" s="278"/>
      <c r="F34" s="279"/>
      <c r="J34" s="7"/>
      <c r="K34" s="7"/>
      <c r="L34" s="7"/>
      <c r="M34" s="1"/>
      <c r="N34" s="7"/>
      <c r="O34" s="7"/>
      <c r="Q34" s="11"/>
      <c r="R34" s="11"/>
    </row>
    <row r="35" spans="2:18" ht="15" customHeight="1" thickBot="1" x14ac:dyDescent="0.25">
      <c r="B35" s="282" t="s">
        <v>193</v>
      </c>
      <c r="C35" s="314"/>
      <c r="D35" s="316">
        <f>'Dissolved Air Flotation Unit'!D34</f>
        <v>0</v>
      </c>
      <c r="E35" s="85" t="str">
        <f>IF(D35="yes", "Dimensions (L*W), m", "-")</f>
        <v>-</v>
      </c>
      <c r="F35" s="61"/>
      <c r="H35" s="53"/>
      <c r="J35" s="7"/>
      <c r="K35" s="10"/>
      <c r="L35" s="10"/>
      <c r="M35" s="1"/>
      <c r="N35" s="7"/>
      <c r="O35" s="7"/>
      <c r="Q35" s="9"/>
      <c r="R35" s="9"/>
    </row>
    <row r="36" spans="2:18" ht="15" customHeight="1" thickBot="1" x14ac:dyDescent="0.25">
      <c r="B36" s="284"/>
      <c r="C36" s="315"/>
      <c r="D36" s="317"/>
      <c r="E36" s="72" t="str">
        <f>IF(D35="yes", "Depth, m", "-")</f>
        <v>-</v>
      </c>
      <c r="F36" s="61"/>
      <c r="H36" s="53"/>
      <c r="J36" s="7"/>
      <c r="K36" s="10"/>
      <c r="L36" s="10"/>
      <c r="M36" s="1"/>
      <c r="N36" s="7"/>
      <c r="O36" s="7"/>
      <c r="Q36" s="14"/>
      <c r="R36" s="14"/>
    </row>
    <row r="37" spans="2:18" ht="15" customHeight="1" thickBot="1" x14ac:dyDescent="0.3">
      <c r="B37" s="294" t="s">
        <v>196</v>
      </c>
      <c r="C37" s="296"/>
      <c r="D37" s="311">
        <f>'Dissolved Air Flotation Unit'!D36:F36</f>
        <v>0</v>
      </c>
      <c r="E37" s="312"/>
      <c r="F37" s="313"/>
      <c r="J37" s="7"/>
      <c r="K37" s="10"/>
      <c r="L37" s="10"/>
      <c r="M37" s="1"/>
      <c r="N37" s="7"/>
      <c r="O37" s="7"/>
      <c r="Q37" s="14"/>
      <c r="R37" s="14"/>
    </row>
    <row r="38" spans="2:18" ht="15" customHeight="1" thickBot="1" x14ac:dyDescent="0.3">
      <c r="B38" s="302" t="s">
        <v>166</v>
      </c>
      <c r="C38" s="296"/>
      <c r="D38" s="270">
        <f>'Dissolved Air Flotation Unit'!D37:F37</f>
        <v>0</v>
      </c>
      <c r="E38" s="271"/>
      <c r="F38" s="272"/>
      <c r="J38" s="7"/>
      <c r="K38" s="7"/>
      <c r="L38" s="10"/>
      <c r="M38" s="1"/>
      <c r="N38" s="7"/>
      <c r="O38" s="7"/>
      <c r="Q38" s="11"/>
      <c r="R38" s="11"/>
    </row>
    <row r="39" spans="2:18" ht="15" customHeight="1" thickBot="1" x14ac:dyDescent="0.3">
      <c r="B39" s="322" t="s">
        <v>199</v>
      </c>
      <c r="C39" s="323"/>
      <c r="D39" s="325">
        <f>'Dissolved Air Flotation Unit'!D38:F38</f>
        <v>0</v>
      </c>
      <c r="E39" s="326"/>
      <c r="F39" s="327"/>
      <c r="J39" s="7"/>
      <c r="K39" s="7"/>
      <c r="L39" s="10"/>
      <c r="M39" s="1"/>
      <c r="N39" s="7"/>
      <c r="O39" s="7"/>
      <c r="Q39" s="14"/>
      <c r="R39" s="14"/>
    </row>
    <row r="40" spans="2:18" ht="15" customHeight="1" thickBot="1" x14ac:dyDescent="0.3">
      <c r="B40" s="328" t="s">
        <v>154</v>
      </c>
      <c r="C40" s="329"/>
      <c r="D40" s="330">
        <f>'Dissolved Air Flotation Unit'!D39:F39</f>
        <v>0</v>
      </c>
      <c r="E40" s="289"/>
      <c r="F40" s="290"/>
      <c r="J40" s="7"/>
      <c r="K40" s="7"/>
      <c r="L40" s="10"/>
      <c r="M40" s="1"/>
      <c r="N40" s="7"/>
      <c r="O40" s="7"/>
      <c r="Q40" s="14"/>
      <c r="R40" s="14"/>
    </row>
    <row r="41" spans="2:18" ht="15" customHeight="1" thickBot="1" x14ac:dyDescent="0.3">
      <c r="B41" s="320" t="s">
        <v>76</v>
      </c>
      <c r="C41" s="321"/>
      <c r="D41" s="235"/>
      <c r="E41" s="235"/>
      <c r="F41" s="204"/>
      <c r="J41" s="7"/>
      <c r="K41" s="10"/>
      <c r="L41" s="10"/>
      <c r="M41" s="1"/>
      <c r="N41" s="7"/>
      <c r="O41" s="7"/>
      <c r="Q41" s="9"/>
      <c r="R41" s="9"/>
    </row>
    <row r="42" spans="2:18" ht="15" customHeight="1" thickBot="1" x14ac:dyDescent="0.3">
      <c r="B42" s="236" t="s">
        <v>64</v>
      </c>
      <c r="C42" s="237"/>
      <c r="D42" s="238">
        <f>'Dissolved Air Flotation Unit'!D41:F41</f>
        <v>0</v>
      </c>
      <c r="E42" s="239"/>
      <c r="F42" s="240"/>
      <c r="J42" s="7"/>
      <c r="K42" s="7"/>
      <c r="L42" s="7"/>
      <c r="M42" s="1"/>
      <c r="N42" s="7"/>
      <c r="O42" s="7"/>
      <c r="Q42" s="12"/>
      <c r="R42" s="12"/>
    </row>
    <row r="43" spans="2:18" ht="20.25" customHeight="1" thickBot="1" x14ac:dyDescent="0.3">
      <c r="B43" s="226" t="s">
        <v>161</v>
      </c>
      <c r="C43" s="6" t="s">
        <v>84</v>
      </c>
      <c r="D43" s="228"/>
      <c r="E43" s="229"/>
      <c r="F43" s="230"/>
      <c r="J43" s="7"/>
      <c r="K43" s="7"/>
      <c r="L43" s="7"/>
      <c r="M43" s="1"/>
      <c r="N43" s="7"/>
      <c r="O43" s="7"/>
      <c r="Q43" s="13"/>
      <c r="R43" s="13"/>
    </row>
    <row r="44" spans="2:18" ht="30.75" customHeight="1" thickBot="1" x14ac:dyDescent="0.3">
      <c r="B44" s="227"/>
      <c r="C44" s="44" t="s">
        <v>115</v>
      </c>
      <c r="D44" s="231"/>
      <c r="E44" s="232"/>
      <c r="F44" s="233"/>
      <c r="J44" s="7"/>
      <c r="K44" s="7"/>
      <c r="L44" s="7"/>
      <c r="M44" s="1"/>
      <c r="N44" s="7"/>
      <c r="O44" s="7"/>
      <c r="Q44" s="11"/>
      <c r="R44" s="11"/>
    </row>
    <row r="45" spans="2:18" ht="15" customHeight="1" thickBot="1" x14ac:dyDescent="0.25">
      <c r="B45" s="241" t="s">
        <v>136</v>
      </c>
      <c r="C45" s="242"/>
      <c r="D45" s="242"/>
      <c r="E45" s="318"/>
      <c r="F45" s="319"/>
      <c r="J45" s="7"/>
      <c r="K45" s="7"/>
      <c r="L45" s="7"/>
      <c r="M45" s="1"/>
      <c r="N45" s="7"/>
      <c r="O45" s="7"/>
      <c r="Q45" s="9"/>
      <c r="R45" s="9"/>
    </row>
    <row r="46" spans="2:18" ht="26.25" customHeight="1" thickBot="1" x14ac:dyDescent="0.25">
      <c r="B46" s="260" t="s">
        <v>152</v>
      </c>
      <c r="C46" s="261"/>
      <c r="D46" s="257">
        <f>'Dissolved Air Flotation Unit'!D45:D47</f>
        <v>0</v>
      </c>
      <c r="E46" s="50" t="str">
        <f>IF(D46="Outdoor", "Maximum ambient temperature, ℃", "-")</f>
        <v>-</v>
      </c>
      <c r="F46" s="68"/>
      <c r="J46" s="7"/>
      <c r="K46" s="7"/>
      <c r="L46" s="7"/>
      <c r="M46" s="1"/>
      <c r="N46" s="7"/>
      <c r="O46" s="7"/>
      <c r="Q46" s="28"/>
      <c r="R46" s="28"/>
    </row>
    <row r="47" spans="2:18" ht="26.25" customHeight="1" thickBot="1" x14ac:dyDescent="0.25">
      <c r="B47" s="258"/>
      <c r="C47" s="262"/>
      <c r="D47" s="258"/>
      <c r="E47" s="50" t="str">
        <f>IF(D46="Outdoor", "Minimum ambient temperature, ℃", "-")</f>
        <v>-</v>
      </c>
      <c r="F47" s="68"/>
      <c r="J47" s="7"/>
      <c r="K47" s="7"/>
      <c r="L47" s="7"/>
      <c r="M47" s="1"/>
      <c r="N47" s="7"/>
      <c r="O47" s="7"/>
      <c r="Q47" s="28"/>
      <c r="R47" s="28"/>
    </row>
    <row r="48" spans="2:18" ht="26.25" customHeight="1" thickBot="1" x14ac:dyDescent="0.25">
      <c r="B48" s="259"/>
      <c r="C48" s="263"/>
      <c r="D48" s="259"/>
      <c r="E48" s="50" t="str">
        <f>IF(D46="Outdoor", "Relative humidity, %", "-")</f>
        <v>-</v>
      </c>
      <c r="F48" s="68"/>
      <c r="J48" s="7"/>
      <c r="K48" s="7"/>
      <c r="L48" s="7"/>
      <c r="M48" s="1"/>
      <c r="N48" s="7"/>
      <c r="O48" s="7"/>
      <c r="Q48" s="28"/>
      <c r="R48" s="28"/>
    </row>
    <row r="49" spans="2:18" ht="15" customHeight="1" thickBot="1" x14ac:dyDescent="0.25">
      <c r="B49" s="244" t="str">
        <f>IF(D46="Indoor", "Dimensions of building (L*W*H), m", "-")</f>
        <v>-</v>
      </c>
      <c r="C49" s="245"/>
      <c r="D49" s="246"/>
      <c r="E49" s="247"/>
      <c r="F49" s="248"/>
      <c r="J49" s="7"/>
      <c r="K49" s="7"/>
      <c r="L49" s="7"/>
      <c r="M49" s="1"/>
      <c r="N49" s="7"/>
      <c r="O49" s="7"/>
      <c r="Q49" s="28"/>
      <c r="R49" s="28"/>
    </row>
    <row r="50" spans="2:18" ht="15" customHeight="1" thickBot="1" x14ac:dyDescent="0.25">
      <c r="B50" s="249" t="s">
        <v>71</v>
      </c>
      <c r="C50" s="250"/>
      <c r="D50" s="251"/>
      <c r="E50" s="252"/>
      <c r="F50" s="253"/>
      <c r="J50" s="7"/>
      <c r="K50" s="7"/>
      <c r="L50" s="7"/>
      <c r="M50" s="1"/>
      <c r="N50" s="7"/>
      <c r="O50" s="7"/>
      <c r="Q50" s="28"/>
      <c r="R50" s="28"/>
    </row>
    <row r="51" spans="2:18" ht="15" customHeight="1" thickBot="1" x14ac:dyDescent="0.25">
      <c r="B51" s="203"/>
      <c r="C51" s="204"/>
      <c r="D51" s="254"/>
      <c r="E51" s="255"/>
      <c r="F51" s="256"/>
      <c r="J51" s="7"/>
      <c r="K51" s="7"/>
      <c r="L51" s="7"/>
      <c r="M51" s="1"/>
      <c r="N51" s="7"/>
      <c r="O51" s="7"/>
      <c r="Q51" s="11"/>
      <c r="R51" s="11"/>
    </row>
    <row r="52" spans="2:18" ht="16.5" customHeight="1" thickBot="1" x14ac:dyDescent="0.3">
      <c r="B52" s="2" t="s">
        <v>191</v>
      </c>
      <c r="C52" s="16"/>
      <c r="D52" s="15"/>
      <c r="E52" s="16"/>
      <c r="F52" s="16"/>
      <c r="J52" s="7"/>
      <c r="K52" s="7"/>
      <c r="L52" s="7"/>
      <c r="M52" s="1"/>
      <c r="N52" s="7"/>
      <c r="O52" s="7"/>
      <c r="Q52" s="9"/>
      <c r="R52" s="9"/>
    </row>
    <row r="53" spans="2:18" s="1" customFormat="1" ht="15" customHeight="1" thickBot="1" x14ac:dyDescent="0.3">
      <c r="B53" s="1" t="s">
        <v>160</v>
      </c>
      <c r="C53" s="16"/>
      <c r="D53" s="15"/>
      <c r="E53" s="16"/>
      <c r="F53" s="16"/>
      <c r="J53" s="7"/>
      <c r="K53" s="7"/>
      <c r="L53" s="7"/>
      <c r="N53" s="7"/>
      <c r="O53" s="7"/>
      <c r="Q53" s="17"/>
      <c r="R53" s="17"/>
    </row>
    <row r="54" spans="2:18" s="1" customFormat="1" ht="15" customHeight="1" thickBot="1" x14ac:dyDescent="0.3">
      <c r="C54" s="20"/>
      <c r="D54" s="21"/>
      <c r="E54" s="20"/>
      <c r="F54" s="20"/>
      <c r="J54" s="7"/>
      <c r="K54" s="7"/>
      <c r="L54" s="7"/>
      <c r="N54" s="7"/>
      <c r="O54" s="7"/>
      <c r="Q54" s="18"/>
      <c r="R54" s="18"/>
    </row>
    <row r="55" spans="2:18" ht="15" hidden="1" customHeight="1" thickBot="1" x14ac:dyDescent="0.4">
      <c r="C55" s="20"/>
      <c r="D55" s="21"/>
      <c r="E55" s="20"/>
      <c r="F55" s="20"/>
      <c r="J55" s="10" t="s">
        <v>2</v>
      </c>
      <c r="K55" s="7" t="s">
        <v>61</v>
      </c>
      <c r="L55" s="7"/>
      <c r="M55" s="1"/>
      <c r="N55" s="7" t="s">
        <v>31</v>
      </c>
      <c r="O55" s="7"/>
      <c r="Q55" s="9" t="s">
        <v>56</v>
      </c>
      <c r="R55" s="9" t="s">
        <v>52</v>
      </c>
    </row>
    <row r="56" spans="2:18" ht="15" hidden="1" customHeight="1" thickBot="1" x14ac:dyDescent="0.3">
      <c r="B56" s="22"/>
      <c r="C56" s="20"/>
      <c r="D56" s="21"/>
      <c r="F56" s="20"/>
      <c r="J56" s="10"/>
      <c r="K56" s="7" t="s">
        <v>3</v>
      </c>
      <c r="L56" s="7"/>
      <c r="M56" s="1"/>
      <c r="N56" s="7" t="s">
        <v>32</v>
      </c>
      <c r="O56" s="7"/>
      <c r="Q56" s="12" t="s">
        <v>57</v>
      </c>
      <c r="R56" s="12" t="s">
        <v>43</v>
      </c>
    </row>
    <row r="57" spans="2:18" ht="15" hidden="1" customHeight="1" thickBot="1" x14ac:dyDescent="0.3">
      <c r="B57" s="21"/>
      <c r="C57" s="20"/>
      <c r="D57" s="20"/>
      <c r="E57" s="20"/>
      <c r="F57" s="20"/>
      <c r="J57" s="10"/>
      <c r="K57" s="7" t="s">
        <v>4</v>
      </c>
      <c r="L57" s="7" t="s">
        <v>52</v>
      </c>
      <c r="M57" s="1"/>
      <c r="N57" s="7" t="s">
        <v>35</v>
      </c>
      <c r="O57" s="7"/>
      <c r="Q57" s="11" t="s">
        <v>58</v>
      </c>
      <c r="R57" s="11" t="s">
        <v>43</v>
      </c>
    </row>
    <row r="58" spans="2:18" ht="15" hidden="1" customHeight="1" thickBot="1" x14ac:dyDescent="0.4">
      <c r="B58" s="19"/>
      <c r="C58" s="20"/>
      <c r="D58" s="23"/>
      <c r="E58" s="20"/>
      <c r="F58" s="20"/>
      <c r="J58" s="10" t="s">
        <v>5</v>
      </c>
      <c r="K58" s="7" t="s">
        <v>68</v>
      </c>
      <c r="L58" s="7" t="s">
        <v>77</v>
      </c>
      <c r="M58" s="1"/>
      <c r="N58" s="7" t="s">
        <v>36</v>
      </c>
      <c r="O58" s="7" t="s">
        <v>37</v>
      </c>
      <c r="Q58" s="9" t="s">
        <v>56</v>
      </c>
      <c r="R58" s="9" t="s">
        <v>52</v>
      </c>
    </row>
    <row r="59" spans="2:18" ht="15" hidden="1" customHeight="1" thickBot="1" x14ac:dyDescent="0.3">
      <c r="B59" s="19"/>
      <c r="C59" s="20"/>
      <c r="D59" s="21"/>
      <c r="E59" s="20"/>
      <c r="F59" s="20"/>
      <c r="J59" s="10"/>
      <c r="K59" s="7" t="s">
        <v>67</v>
      </c>
      <c r="L59" s="7" t="s">
        <v>52</v>
      </c>
      <c r="M59" s="1"/>
      <c r="N59" s="7"/>
      <c r="O59" s="7" t="s">
        <v>38</v>
      </c>
      <c r="Q59" s="12" t="s">
        <v>57</v>
      </c>
      <c r="R59" s="12" t="s">
        <v>49</v>
      </c>
    </row>
    <row r="60" spans="2:18" ht="15" hidden="1" customHeight="1" thickBot="1" x14ac:dyDescent="0.3">
      <c r="B60" s="19"/>
      <c r="C60" s="20"/>
      <c r="D60" s="21"/>
      <c r="F60" s="24"/>
      <c r="J60" s="10" t="s">
        <v>30</v>
      </c>
      <c r="K60" s="7" t="s">
        <v>69</v>
      </c>
      <c r="L60" s="7"/>
      <c r="M60" s="1"/>
      <c r="N60" s="7"/>
      <c r="O60" s="7" t="s">
        <v>53</v>
      </c>
      <c r="Q60" s="11" t="s">
        <v>58</v>
      </c>
      <c r="R60" s="11" t="s">
        <v>49</v>
      </c>
    </row>
    <row r="61" spans="2:18" ht="15" hidden="1" customHeight="1" thickBot="1" x14ac:dyDescent="0.3">
      <c r="B61" s="20"/>
      <c r="C61" s="20"/>
      <c r="D61" s="20"/>
      <c r="F61" s="24"/>
      <c r="J61" s="7"/>
      <c r="K61" s="7" t="s">
        <v>70</v>
      </c>
      <c r="L61" s="7"/>
      <c r="M61" s="1"/>
      <c r="N61" s="7" t="s">
        <v>30</v>
      </c>
      <c r="O61" s="7" t="s">
        <v>48</v>
      </c>
      <c r="Q61" s="9" t="s">
        <v>56</v>
      </c>
      <c r="R61" s="9" t="s">
        <v>52</v>
      </c>
    </row>
    <row r="62" spans="2:18" ht="15" hidden="1" customHeight="1" thickBot="1" x14ac:dyDescent="0.3">
      <c r="B62" s="19"/>
      <c r="C62" s="20"/>
      <c r="D62" s="20"/>
      <c r="E62" s="20"/>
      <c r="F62" s="20"/>
      <c r="J62" s="7" t="s">
        <v>6</v>
      </c>
      <c r="K62" s="7"/>
      <c r="L62" s="7"/>
      <c r="M62" s="1"/>
      <c r="N62" s="7"/>
      <c r="O62" s="7" t="s">
        <v>21</v>
      </c>
      <c r="Q62" s="12" t="s">
        <v>57</v>
      </c>
      <c r="R62" s="12" t="s">
        <v>54</v>
      </c>
    </row>
    <row r="63" spans="2:18" ht="15" hidden="1" customHeight="1" thickBot="1" x14ac:dyDescent="0.3">
      <c r="B63" s="19"/>
      <c r="C63" s="20"/>
      <c r="D63" s="21"/>
      <c r="E63" s="20"/>
      <c r="F63" s="20"/>
      <c r="J63" s="7" t="s">
        <v>55</v>
      </c>
      <c r="K63" s="7"/>
      <c r="L63" s="7"/>
      <c r="M63" s="1"/>
      <c r="N63" s="25" t="s">
        <v>39</v>
      </c>
      <c r="O63" s="25"/>
      <c r="Q63" s="11" t="s">
        <v>58</v>
      </c>
      <c r="R63" s="11" t="s">
        <v>54</v>
      </c>
    </row>
    <row r="64" spans="2:18" ht="15" hidden="1" customHeight="1" thickBot="1" x14ac:dyDescent="0.3">
      <c r="B64" s="20"/>
      <c r="C64" s="20"/>
      <c r="D64" s="20"/>
      <c r="E64" s="20"/>
      <c r="F64" s="20"/>
      <c r="J64" s="10" t="s">
        <v>7</v>
      </c>
      <c r="K64" s="7" t="s">
        <v>8</v>
      </c>
      <c r="L64" s="7"/>
      <c r="M64" s="1"/>
      <c r="N64" s="7" t="s">
        <v>18</v>
      </c>
      <c r="O64" s="7" t="s">
        <v>20</v>
      </c>
      <c r="Q64" s="9" t="s">
        <v>56</v>
      </c>
      <c r="R64" s="9" t="s">
        <v>52</v>
      </c>
    </row>
    <row r="65" spans="2:18" ht="15" hidden="1" customHeight="1" thickBot="1" x14ac:dyDescent="0.25">
      <c r="J65" s="10"/>
      <c r="K65" s="7" t="s">
        <v>9</v>
      </c>
      <c r="L65" s="7"/>
      <c r="M65" s="1"/>
      <c r="N65" s="7"/>
      <c r="O65" s="7" t="s">
        <v>21</v>
      </c>
      <c r="Q65" s="12" t="s">
        <v>57</v>
      </c>
      <c r="R65" s="12" t="s">
        <v>28</v>
      </c>
    </row>
    <row r="66" spans="2:18" ht="15" hidden="1" customHeight="1" thickBot="1" x14ac:dyDescent="0.25">
      <c r="J66" s="10"/>
      <c r="K66" s="7" t="s">
        <v>10</v>
      </c>
      <c r="L66" s="7"/>
      <c r="M66" s="1"/>
      <c r="N66" s="7" t="s">
        <v>40</v>
      </c>
      <c r="O66" s="7"/>
      <c r="Q66" s="11" t="s">
        <v>58</v>
      </c>
      <c r="R66" s="11" t="s">
        <v>28</v>
      </c>
    </row>
    <row r="67" spans="2:18" ht="15" hidden="1" customHeight="1" thickBot="1" x14ac:dyDescent="0.25">
      <c r="J67" s="10" t="s">
        <v>33</v>
      </c>
      <c r="K67" s="7" t="s">
        <v>50</v>
      </c>
      <c r="L67" s="7"/>
      <c r="M67" s="1"/>
      <c r="N67" s="25" t="s">
        <v>23</v>
      </c>
      <c r="O67" s="7"/>
    </row>
    <row r="68" spans="2:18" ht="15" hidden="1" customHeight="1" thickBot="1" x14ac:dyDescent="0.25">
      <c r="J68" s="10"/>
      <c r="K68" s="7" t="s">
        <v>51</v>
      </c>
      <c r="L68" s="7"/>
      <c r="M68" s="1"/>
      <c r="N68" s="7" t="s">
        <v>41</v>
      </c>
      <c r="O68" s="7"/>
    </row>
    <row r="69" spans="2:18" ht="15" hidden="1" customHeight="1" thickBot="1" x14ac:dyDescent="0.25">
      <c r="J69" s="10"/>
      <c r="K69" s="7"/>
      <c r="L69" s="7"/>
      <c r="M69" s="1"/>
      <c r="N69" s="7" t="s">
        <v>42</v>
      </c>
      <c r="O69" s="7"/>
    </row>
    <row r="70" spans="2:18" ht="15" hidden="1" customHeight="1" thickBot="1" x14ac:dyDescent="0.25">
      <c r="B70" s="19"/>
      <c r="D70" s="21"/>
      <c r="J70" s="10"/>
      <c r="K70" s="7"/>
      <c r="L70" s="7"/>
      <c r="M70" s="1"/>
      <c r="N70" s="7" t="s">
        <v>43</v>
      </c>
      <c r="O70" s="7" t="s">
        <v>44</v>
      </c>
    </row>
    <row r="71" spans="2:18" ht="15" hidden="1" customHeight="1" thickBot="1" x14ac:dyDescent="0.25">
      <c r="J71" s="7" t="s">
        <v>11</v>
      </c>
      <c r="K71" s="7" t="s">
        <v>12</v>
      </c>
      <c r="L71" s="7"/>
      <c r="M71" s="1"/>
      <c r="N71" s="7"/>
      <c r="O71" s="7" t="s">
        <v>45</v>
      </c>
    </row>
    <row r="72" spans="2:18" ht="15" hidden="1" customHeight="1" thickBot="1" x14ac:dyDescent="0.25">
      <c r="D72" s="153"/>
      <c r="E72" s="153"/>
      <c r="F72" s="21"/>
      <c r="J72" s="7"/>
      <c r="K72" s="7" t="s">
        <v>13</v>
      </c>
      <c r="L72" s="7"/>
      <c r="M72" s="1"/>
      <c r="N72" s="7" t="s">
        <v>46</v>
      </c>
      <c r="O72" s="7"/>
    </row>
    <row r="73" spans="2:18" ht="15" hidden="1" thickBot="1" x14ac:dyDescent="0.25">
      <c r="D73" s="153"/>
      <c r="E73" s="153"/>
      <c r="F73" s="19"/>
      <c r="J73" s="7"/>
      <c r="K73" s="7" t="s">
        <v>14</v>
      </c>
      <c r="L73" s="7"/>
      <c r="M73" s="1"/>
      <c r="N73" s="7" t="s">
        <v>47</v>
      </c>
      <c r="O73" s="7"/>
    </row>
    <row r="74" spans="2:18" ht="15" hidden="1" thickBot="1" x14ac:dyDescent="0.25">
      <c r="F74" s="19"/>
      <c r="J74" s="7"/>
      <c r="K74" s="7" t="s">
        <v>15</v>
      </c>
      <c r="L74" s="7"/>
      <c r="M74" s="1"/>
      <c r="N74" s="7" t="s">
        <v>28</v>
      </c>
      <c r="O74" s="7" t="s">
        <v>20</v>
      </c>
    </row>
    <row r="75" spans="2:18" ht="15" hidden="1" thickBot="1" x14ac:dyDescent="0.25">
      <c r="D75" s="163"/>
      <c r="E75" s="153"/>
      <c r="F75" s="153"/>
      <c r="J75" s="7"/>
      <c r="K75" s="7" t="s">
        <v>72</v>
      </c>
      <c r="L75" s="7"/>
      <c r="M75" s="1"/>
      <c r="N75" s="7"/>
      <c r="O75" s="7"/>
    </row>
    <row r="76" spans="2:18" ht="15" hidden="1" customHeight="1" thickBot="1" x14ac:dyDescent="0.25">
      <c r="D76" s="152"/>
      <c r="E76" s="153"/>
      <c r="F76" s="21"/>
      <c r="J76" s="7"/>
      <c r="K76" s="7"/>
      <c r="L76" s="7"/>
      <c r="M76" s="1"/>
      <c r="N76" s="7"/>
      <c r="O76" s="7"/>
    </row>
    <row r="77" spans="2:18" ht="15" hidden="1" thickBot="1" x14ac:dyDescent="0.25">
      <c r="D77" s="152"/>
      <c r="E77" s="153"/>
      <c r="F77" s="21"/>
      <c r="J77" s="7"/>
      <c r="K77" s="7"/>
      <c r="L77" s="7"/>
      <c r="M77" s="1"/>
      <c r="N77" s="7"/>
      <c r="O77" s="7"/>
    </row>
    <row r="78" spans="2:18" ht="15" hidden="1" customHeight="1" thickBot="1" x14ac:dyDescent="0.25">
      <c r="J78" s="7"/>
      <c r="K78" s="7"/>
      <c r="L78" s="7"/>
      <c r="M78" s="1"/>
      <c r="N78" s="7"/>
      <c r="O78" s="7" t="s">
        <v>21</v>
      </c>
    </row>
    <row r="79" spans="2:18" ht="15" hidden="1" customHeight="1" thickBot="1" x14ac:dyDescent="0.25">
      <c r="J79" s="7" t="s">
        <v>16</v>
      </c>
      <c r="K79" s="7" t="s">
        <v>17</v>
      </c>
      <c r="L79" s="7"/>
      <c r="M79" s="1"/>
      <c r="N79" s="26"/>
      <c r="O79" s="26"/>
    </row>
    <row r="80" spans="2:18" ht="15.75" hidden="1" customHeight="1" thickBot="1" x14ac:dyDescent="0.25">
      <c r="J80" s="7" t="s">
        <v>18</v>
      </c>
      <c r="K80" s="7" t="s">
        <v>19</v>
      </c>
      <c r="L80" s="7" t="s">
        <v>20</v>
      </c>
      <c r="M80" s="1" t="s">
        <v>22</v>
      </c>
      <c r="N80" s="7" t="s">
        <v>20</v>
      </c>
      <c r="O80" s="1" t="s">
        <v>62</v>
      </c>
    </row>
    <row r="81" spans="10:15" ht="15" hidden="1" customHeight="1" thickBot="1" x14ac:dyDescent="0.25">
      <c r="J81" s="7"/>
      <c r="K81" s="7"/>
      <c r="L81" s="7" t="s">
        <v>21</v>
      </c>
      <c r="M81" s="1" t="s">
        <v>52</v>
      </c>
      <c r="N81" s="7" t="s">
        <v>21</v>
      </c>
      <c r="O81" s="1" t="s">
        <v>52</v>
      </c>
    </row>
    <row r="82" spans="10:15" ht="15" hidden="1" customHeight="1" thickBot="1" x14ac:dyDescent="0.25">
      <c r="J82" s="27" t="s">
        <v>22</v>
      </c>
      <c r="K82" s="7" t="s">
        <v>63</v>
      </c>
      <c r="L82" s="7"/>
      <c r="M82" s="1"/>
      <c r="N82" s="7"/>
      <c r="O82" s="1"/>
    </row>
    <row r="83" spans="10:15" ht="15" hidden="1" customHeight="1" thickBot="1" x14ac:dyDescent="0.25">
      <c r="J83" s="7" t="s">
        <v>52</v>
      </c>
      <c r="K83" s="7"/>
      <c r="L83" s="7"/>
      <c r="M83" s="1"/>
      <c r="N83" s="1"/>
      <c r="O83" s="1"/>
    </row>
    <row r="84" spans="10:15" ht="15" hidden="1" customHeight="1" thickBot="1" x14ac:dyDescent="0.25">
      <c r="J84" s="7" t="s">
        <v>23</v>
      </c>
      <c r="K84" s="7" t="s">
        <v>24</v>
      </c>
      <c r="L84" s="7"/>
      <c r="M84" s="1"/>
      <c r="N84" s="1"/>
      <c r="O84" s="1"/>
    </row>
    <row r="85" spans="10:15" ht="15" hidden="1" customHeight="1" thickBot="1" x14ac:dyDescent="0.25">
      <c r="J85" s="7"/>
      <c r="K85" s="7" t="s">
        <v>73</v>
      </c>
      <c r="L85" s="7"/>
      <c r="M85" s="1"/>
      <c r="N85" s="1"/>
      <c r="O85" s="1"/>
    </row>
    <row r="86" spans="10:15" ht="15" hidden="1" customHeight="1" thickBot="1" x14ac:dyDescent="0.25">
      <c r="J86" s="7"/>
      <c r="K86" s="7" t="s">
        <v>25</v>
      </c>
      <c r="L86" s="7"/>
      <c r="M86" s="1"/>
      <c r="N86" s="1"/>
      <c r="O86" s="1"/>
    </row>
    <row r="87" spans="10:15" ht="15" hidden="1" customHeight="1" thickBot="1" x14ac:dyDescent="0.25">
      <c r="J87" s="7"/>
      <c r="K87" s="7" t="s">
        <v>26</v>
      </c>
      <c r="L87" s="7"/>
      <c r="M87" s="1"/>
      <c r="N87" s="1"/>
      <c r="O87" s="1"/>
    </row>
    <row r="88" spans="10:15" ht="15" hidden="1" customHeight="1" thickBot="1" x14ac:dyDescent="0.25">
      <c r="J88" s="7"/>
      <c r="K88" s="7" t="s">
        <v>27</v>
      </c>
      <c r="L88" s="7"/>
      <c r="M88" s="1"/>
      <c r="N88" s="1"/>
      <c r="O88" s="1"/>
    </row>
    <row r="89" spans="10:15" ht="15" hidden="1" customHeight="1" thickBot="1" x14ac:dyDescent="0.25">
      <c r="J89" s="7" t="s">
        <v>28</v>
      </c>
      <c r="K89" s="7" t="s">
        <v>20</v>
      </c>
      <c r="L89" s="7" t="s">
        <v>59</v>
      </c>
      <c r="M89" s="1"/>
      <c r="N89" s="1"/>
      <c r="O89" s="1"/>
    </row>
    <row r="90" spans="10:15" ht="15" hidden="1" customHeight="1" thickBot="1" x14ac:dyDescent="0.25">
      <c r="J90" s="7"/>
      <c r="K90" s="7" t="s">
        <v>21</v>
      </c>
      <c r="L90" s="7" t="s">
        <v>52</v>
      </c>
      <c r="M90" s="1"/>
      <c r="N90" s="1"/>
      <c r="O90" s="1"/>
    </row>
    <row r="91" spans="10:15" ht="15" hidden="1" thickBot="1" x14ac:dyDescent="0.25">
      <c r="J91" s="7"/>
      <c r="K91" s="7" t="s">
        <v>20</v>
      </c>
      <c r="L91" s="7" t="s">
        <v>60</v>
      </c>
      <c r="M91" s="1"/>
      <c r="N91" s="1"/>
      <c r="O91" s="1"/>
    </row>
    <row r="92" spans="10:15" ht="15" hidden="1" customHeight="1" thickBot="1" x14ac:dyDescent="0.25">
      <c r="J92" s="7"/>
      <c r="K92" s="7" t="s">
        <v>21</v>
      </c>
      <c r="L92" s="7" t="s">
        <v>52</v>
      </c>
      <c r="M92" s="1"/>
      <c r="N92" s="1"/>
      <c r="O92" s="1"/>
    </row>
    <row r="93" spans="10:15" ht="15" hidden="1" customHeight="1" thickBot="1" x14ac:dyDescent="0.25">
      <c r="J93" s="7" t="s">
        <v>29</v>
      </c>
      <c r="K93" s="7"/>
      <c r="L93" s="7"/>
      <c r="M93" s="1"/>
      <c r="N93" s="1"/>
      <c r="O93" s="1"/>
    </row>
    <row r="94" spans="10:15" ht="14.25" hidden="1" customHeight="1" x14ac:dyDescent="0.2"/>
    <row r="95" spans="10:15" ht="14.25" hidden="1" customHeight="1" x14ac:dyDescent="0.2"/>
    <row r="96" spans="10:15" ht="15" hidden="1" customHeight="1" x14ac:dyDescent="0.2"/>
    <row r="100" ht="14.25" hidden="1" customHeight="1" x14ac:dyDescent="0.2"/>
    <row r="103" ht="15" hidden="1" customHeight="1" x14ac:dyDescent="0.2"/>
    <row r="104" ht="15" hidden="1" customHeight="1" x14ac:dyDescent="0.2"/>
    <row r="106" ht="1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5" hidden="1" customHeight="1" x14ac:dyDescent="0.2"/>
    <row r="116" ht="14.25" hidden="1" customHeight="1" x14ac:dyDescent="0.2"/>
    <row r="122" ht="15" hidden="1" customHeight="1" x14ac:dyDescent="0.2"/>
    <row r="127" ht="14.25" hidden="1" customHeight="1" x14ac:dyDescent="0.2"/>
    <row r="136" ht="14.25" hidden="1" customHeight="1" x14ac:dyDescent="0.2"/>
    <row r="143" ht="14.25" hidden="1" customHeight="1" x14ac:dyDescent="0.2"/>
    <row r="148" ht="14.25" hidden="1" customHeight="1" x14ac:dyDescent="0.2"/>
    <row r="149" ht="15" hidden="1" customHeight="1" x14ac:dyDescent="0.2"/>
    <row r="151" ht="15" hidden="1" customHeight="1" x14ac:dyDescent="0.2"/>
    <row r="152" ht="15" hidden="1" customHeight="1" x14ac:dyDescent="0.2"/>
    <row r="166" ht="15" hidden="1" customHeight="1" x14ac:dyDescent="0.2"/>
    <row r="167" ht="14.25" hidden="1" customHeight="1" x14ac:dyDescent="0.2"/>
    <row r="168" ht="14.25" hidden="1" customHeight="1" x14ac:dyDescent="0.2"/>
    <row r="169" x14ac:dyDescent="0.2"/>
    <row r="170" ht="14.25" customHeight="1" x14ac:dyDescent="0.2"/>
    <row r="171" x14ac:dyDescent="0.2"/>
    <row r="172" x14ac:dyDescent="0.2"/>
    <row r="180" x14ac:dyDescent="0.2"/>
    <row r="181" x14ac:dyDescent="0.2"/>
    <row r="182" x14ac:dyDescent="0.2"/>
    <row r="183" x14ac:dyDescent="0.2"/>
    <row r="184" x14ac:dyDescent="0.2"/>
  </sheetData>
  <mergeCells count="66">
    <mergeCell ref="B8:F8"/>
    <mergeCell ref="B3:F3"/>
    <mergeCell ref="E4:F4"/>
    <mergeCell ref="E5:F5"/>
    <mergeCell ref="E6:F6"/>
    <mergeCell ref="E7:F7"/>
    <mergeCell ref="D39:F39"/>
    <mergeCell ref="B46:C48"/>
    <mergeCell ref="D46:D48"/>
    <mergeCell ref="D43:F43"/>
    <mergeCell ref="D44:F44"/>
    <mergeCell ref="B40:C40"/>
    <mergeCell ref="D40:F40"/>
    <mergeCell ref="D9:D10"/>
    <mergeCell ref="D16:F16"/>
    <mergeCell ref="B9:C10"/>
    <mergeCell ref="B14:B16"/>
    <mergeCell ref="D12:F12"/>
    <mergeCell ref="D13:F13"/>
    <mergeCell ref="D15:F15"/>
    <mergeCell ref="D14:F14"/>
    <mergeCell ref="D11:F11"/>
    <mergeCell ref="B11:B13"/>
    <mergeCell ref="D77:E77"/>
    <mergeCell ref="D72:E72"/>
    <mergeCell ref="D73:E73"/>
    <mergeCell ref="D75:F75"/>
    <mergeCell ref="D76:E76"/>
    <mergeCell ref="D30:E30"/>
    <mergeCell ref="D31:E31"/>
    <mergeCell ref="D32:E32"/>
    <mergeCell ref="D24:E24"/>
    <mergeCell ref="B50:C51"/>
    <mergeCell ref="D50:F51"/>
    <mergeCell ref="B49:C49"/>
    <mergeCell ref="D49:F49"/>
    <mergeCell ref="B45:F45"/>
    <mergeCell ref="B38:C38"/>
    <mergeCell ref="B41:F41"/>
    <mergeCell ref="B42:C42"/>
    <mergeCell ref="D42:F42"/>
    <mergeCell ref="B43:B44"/>
    <mergeCell ref="B39:C39"/>
    <mergeCell ref="D38:F38"/>
    <mergeCell ref="B37:C37"/>
    <mergeCell ref="D37:F37"/>
    <mergeCell ref="B34:C34"/>
    <mergeCell ref="D34:F34"/>
    <mergeCell ref="B35:C36"/>
    <mergeCell ref="D35:D36"/>
    <mergeCell ref="B17:B32"/>
    <mergeCell ref="D18:E18"/>
    <mergeCell ref="C17:C18"/>
    <mergeCell ref="B33:C33"/>
    <mergeCell ref="D17:E17"/>
    <mergeCell ref="D33:F33"/>
    <mergeCell ref="D19:E19"/>
    <mergeCell ref="D20:E20"/>
    <mergeCell ref="D21:E21"/>
    <mergeCell ref="D22:E22"/>
    <mergeCell ref="D23:E23"/>
    <mergeCell ref="D29:E29"/>
    <mergeCell ref="D25:E25"/>
    <mergeCell ref="D26:E26"/>
    <mergeCell ref="D27:E27"/>
    <mergeCell ref="D28:E28"/>
  </mergeCells>
  <dataValidations count="8">
    <dataValidation allowBlank="1" showErrorMessage="1" sqref="D22" xr:uid="{00000000-0002-0000-0200-000000000000}"/>
    <dataValidation type="list" allowBlank="1" showInputMessage="1" showErrorMessage="1" sqref="D59" xr:uid="{00000000-0002-0000-0200-000001000000}">
      <formula1>Motor_reductor</formula1>
    </dataValidation>
    <dataValidation type="list" allowBlank="1" showInputMessage="1" showErrorMessage="1" sqref="F76 D58 D60 D54:D55" xr:uid="{00000000-0002-0000-0200-000002000000}">
      <formula1>Yes_No</formula1>
    </dataValidation>
    <dataValidation type="list" allowBlank="1" showInputMessage="1" showErrorMessage="1" sqref="D56" xr:uid="{00000000-0002-0000-0200-000003000000}">
      <formula1>Material</formula1>
    </dataValidation>
    <dataValidation allowBlank="1" showInputMessage="1" showErrorMessage="1" prompt="Please note that by default screws are made of wear-resistant carbon steel." sqref="D38:D40" xr:uid="{00000000-0002-0000-0200-000004000000}"/>
    <dataValidation allowBlank="1" showErrorMessage="1" prompt="Please note that our dewatering equipment is not designed to be used at a temperature below 0 C." sqref="D46" xr:uid="{00000000-0002-0000-0200-000005000000}"/>
    <dataValidation type="list" allowBlank="1" showInputMessage="1" showErrorMessage="1" sqref="H3" xr:uid="{00000000-0002-0000-0200-000006000000}">
      <formula1>"RUS, ENG, UA"</formula1>
    </dataValidation>
    <dataValidation allowBlank="1" showErrorMessage="1" prompt="Please indicate Cl- concentration if it is higher than 300 mg/l." sqref="D9:D10 D17:D21 F17" xr:uid="{00000000-0002-0000-0200-000007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184"/>
  <sheetViews>
    <sheetView topLeftCell="A2" zoomScale="85" zoomScaleNormal="85" workbookViewId="0">
      <selection activeCell="H3" sqref="H3"/>
    </sheetView>
  </sheetViews>
  <sheetFormatPr defaultColWidth="0.85546875" defaultRowHeight="14.25" zeroHeight="1" x14ac:dyDescent="0.2"/>
  <cols>
    <col min="1" max="1" width="2" style="1" customWidth="1"/>
    <col min="2" max="2" width="23.7109375" style="2" customWidth="1"/>
    <col min="3" max="3" width="36" style="2" customWidth="1"/>
    <col min="4" max="4" width="30.42578125" style="2" customWidth="1"/>
    <col min="5" max="5" width="29.140625" style="2" customWidth="1"/>
    <col min="6" max="6" width="42.140625" style="2" customWidth="1"/>
    <col min="7" max="7" width="3.7109375" style="1" customWidth="1"/>
    <col min="8" max="8" width="22.85546875" style="1" customWidth="1"/>
    <col min="9" max="9" width="20.7109375" style="1" customWidth="1"/>
    <col min="10" max="10" width="40.28515625" style="2" customWidth="1"/>
    <col min="11" max="23" width="20.7109375" style="2" customWidth="1"/>
    <col min="24" max="16384" width="0.85546875" style="2"/>
  </cols>
  <sheetData>
    <row r="2" spans="2:18" ht="15.75" thickBot="1" x14ac:dyDescent="0.3">
      <c r="B2" s="3" t="s">
        <v>203</v>
      </c>
      <c r="J2" s="2" t="s">
        <v>249</v>
      </c>
    </row>
    <row r="3" spans="2:18" ht="15" thickBot="1" x14ac:dyDescent="0.25">
      <c r="B3" s="219" t="s">
        <v>204</v>
      </c>
      <c r="C3" s="220"/>
      <c r="D3" s="220"/>
      <c r="E3" s="220"/>
      <c r="F3" s="221"/>
      <c r="H3" s="1" t="s">
        <v>202</v>
      </c>
      <c r="J3" s="10" t="s">
        <v>250</v>
      </c>
      <c r="K3" s="2" t="s">
        <v>12</v>
      </c>
      <c r="L3" s="2" t="s">
        <v>262</v>
      </c>
      <c r="M3" s="2" t="s">
        <v>260</v>
      </c>
    </row>
    <row r="4" spans="2:18" ht="15" thickBot="1" x14ac:dyDescent="0.25">
      <c r="B4" s="32" t="s">
        <v>205</v>
      </c>
      <c r="C4" s="33"/>
      <c r="D4" s="34" t="s">
        <v>209</v>
      </c>
      <c r="E4" s="222"/>
      <c r="F4" s="223"/>
      <c r="H4" s="4" t="s">
        <v>247</v>
      </c>
      <c r="J4" s="7" t="s">
        <v>251</v>
      </c>
      <c r="K4" s="2" t="s">
        <v>13</v>
      </c>
      <c r="L4" s="2" t="s">
        <v>263</v>
      </c>
      <c r="M4" s="2" t="s">
        <v>261</v>
      </c>
    </row>
    <row r="5" spans="2:18" ht="28.5" x14ac:dyDescent="0.2">
      <c r="B5" s="108" t="s">
        <v>206</v>
      </c>
      <c r="C5" s="33"/>
      <c r="D5" s="34" t="s">
        <v>98</v>
      </c>
      <c r="E5" s="222"/>
      <c r="F5" s="223"/>
      <c r="H5" s="110" t="s">
        <v>248</v>
      </c>
      <c r="J5" s="111" t="s">
        <v>252</v>
      </c>
      <c r="K5" s="2" t="s">
        <v>14</v>
      </c>
    </row>
    <row r="6" spans="2:18" x14ac:dyDescent="0.2">
      <c r="B6" s="32" t="s">
        <v>207</v>
      </c>
      <c r="C6" s="33"/>
      <c r="D6" s="34" t="s">
        <v>89</v>
      </c>
      <c r="E6" s="222"/>
      <c r="F6" s="223"/>
      <c r="J6" s="111" t="s">
        <v>254</v>
      </c>
      <c r="K6" s="2" t="s">
        <v>15</v>
      </c>
      <c r="L6" s="2" t="s">
        <v>264</v>
      </c>
    </row>
    <row r="7" spans="2:18" ht="15" thickBot="1" x14ac:dyDescent="0.25">
      <c r="B7" s="35" t="s">
        <v>52</v>
      </c>
      <c r="C7" s="36"/>
      <c r="D7" s="37" t="s">
        <v>210</v>
      </c>
      <c r="E7" s="224"/>
      <c r="F7" s="225"/>
      <c r="J7" s="111" t="s">
        <v>253</v>
      </c>
      <c r="K7" s="2" t="s">
        <v>253</v>
      </c>
      <c r="L7" s="2" t="s">
        <v>265</v>
      </c>
    </row>
    <row r="8" spans="2:18" ht="15" thickBot="1" x14ac:dyDescent="0.25">
      <c r="B8" s="216" t="s">
        <v>208</v>
      </c>
      <c r="C8" s="217"/>
      <c r="D8" s="217"/>
      <c r="E8" s="217"/>
      <c r="F8" s="218"/>
      <c r="H8" s="2"/>
    </row>
    <row r="9" spans="2:18" ht="17.25" customHeight="1" x14ac:dyDescent="0.2">
      <c r="B9" s="331" t="s">
        <v>211</v>
      </c>
      <c r="C9" s="202"/>
      <c r="D9" s="205">
        <f>'Dissolved Air Flotation Unit'!D8:D9</f>
        <v>0</v>
      </c>
      <c r="E9" s="38" t="str">
        <f>IF(OR(D9="Промислові стічні води",D9="Промислові зливові води"),"Вид промисловості","-")</f>
        <v>-</v>
      </c>
      <c r="F9" s="39"/>
      <c r="H9" s="2"/>
      <c r="J9" s="2" t="s">
        <v>255</v>
      </c>
      <c r="K9" s="2" t="s">
        <v>257</v>
      </c>
    </row>
    <row r="10" spans="2:18" ht="60" customHeight="1" thickBot="1" x14ac:dyDescent="0.3">
      <c r="B10" s="203"/>
      <c r="C10" s="204"/>
      <c r="D10" s="206"/>
      <c r="E10" s="42" t="str">
        <f>IF(OR(D9="Промислові стічні води",D9="Промислові зливові води"),"Уточніть джерело утворення стоків","-")</f>
        <v>-</v>
      </c>
      <c r="F10" s="29"/>
      <c r="H10" s="2"/>
      <c r="J10" s="66" t="s">
        <v>256</v>
      </c>
      <c r="K10" s="1" t="s">
        <v>258</v>
      </c>
      <c r="L10" s="1"/>
      <c r="M10" s="1"/>
      <c r="N10" s="3" t="s">
        <v>259</v>
      </c>
      <c r="O10" s="1"/>
    </row>
    <row r="11" spans="2:18" ht="15" customHeight="1" x14ac:dyDescent="0.25">
      <c r="B11" s="207" t="s">
        <v>213</v>
      </c>
      <c r="C11" s="30" t="s">
        <v>214</v>
      </c>
      <c r="D11" s="210"/>
      <c r="E11" s="211"/>
      <c r="F11" s="212"/>
      <c r="J11" s="3"/>
      <c r="K11" s="1"/>
      <c r="L11" s="1"/>
      <c r="M11" s="1"/>
      <c r="N11" s="3"/>
      <c r="O11" s="1"/>
    </row>
    <row r="12" spans="2:18" ht="15" customHeight="1" thickBot="1" x14ac:dyDescent="0.3">
      <c r="B12" s="208"/>
      <c r="C12" s="31" t="s">
        <v>52</v>
      </c>
      <c r="D12" s="213"/>
      <c r="E12" s="214"/>
      <c r="F12" s="215"/>
      <c r="J12" s="3"/>
      <c r="K12" s="1"/>
      <c r="L12" s="1"/>
      <c r="M12" s="1"/>
      <c r="N12" s="3"/>
      <c r="O12" s="1"/>
    </row>
    <row r="13" spans="2:18" ht="15" customHeight="1" thickBot="1" x14ac:dyDescent="0.3">
      <c r="B13" s="209"/>
      <c r="C13" s="31" t="s">
        <v>215</v>
      </c>
      <c r="D13" s="213"/>
      <c r="E13" s="214"/>
      <c r="F13" s="215"/>
      <c r="J13" s="7"/>
      <c r="K13" s="7"/>
      <c r="L13" s="7"/>
      <c r="M13" s="1"/>
      <c r="N13" s="7"/>
      <c r="O13" s="7"/>
      <c r="Q13" s="8"/>
      <c r="R13" s="9"/>
    </row>
    <row r="14" spans="2:18" ht="21" customHeight="1" thickBot="1" x14ac:dyDescent="0.3">
      <c r="B14" s="226" t="s">
        <v>212</v>
      </c>
      <c r="C14" s="79" t="s">
        <v>216</v>
      </c>
      <c r="D14" s="291"/>
      <c r="E14" s="292"/>
      <c r="F14" s="293"/>
      <c r="J14" s="7"/>
      <c r="K14" s="10"/>
      <c r="L14" s="10"/>
      <c r="M14" s="1"/>
      <c r="N14" s="7"/>
      <c r="O14" s="7"/>
      <c r="Q14" s="11"/>
      <c r="R14" s="11"/>
    </row>
    <row r="15" spans="2:18" ht="19.5" customHeight="1" thickBot="1" x14ac:dyDescent="0.3">
      <c r="B15" s="227"/>
      <c r="C15" s="76" t="s">
        <v>217</v>
      </c>
      <c r="D15" s="291"/>
      <c r="E15" s="292"/>
      <c r="F15" s="293"/>
      <c r="J15" s="7"/>
      <c r="K15" s="7"/>
      <c r="L15" s="7"/>
      <c r="M15" s="1"/>
      <c r="N15" s="7"/>
      <c r="O15" s="7"/>
      <c r="Q15" s="9"/>
      <c r="R15" s="9"/>
    </row>
    <row r="16" spans="2:18" ht="19.5" customHeight="1" thickBot="1" x14ac:dyDescent="0.25">
      <c r="B16" s="227"/>
      <c r="C16" s="44" t="s">
        <v>218</v>
      </c>
      <c r="D16" s="264"/>
      <c r="E16" s="265"/>
      <c r="F16" s="266"/>
      <c r="J16" s="7"/>
      <c r="K16" s="7"/>
      <c r="L16" s="7"/>
      <c r="M16" s="1"/>
      <c r="N16" s="7"/>
      <c r="O16" s="7"/>
      <c r="Q16" s="12"/>
      <c r="R16" s="12"/>
    </row>
    <row r="17" spans="2:18" ht="17.25" customHeight="1" x14ac:dyDescent="0.25">
      <c r="B17" s="299" t="s">
        <v>219</v>
      </c>
      <c r="C17" s="297" t="s">
        <v>220</v>
      </c>
      <c r="D17" s="275" t="s">
        <v>245</v>
      </c>
      <c r="E17" s="276"/>
      <c r="F17" s="109" t="s">
        <v>246</v>
      </c>
      <c r="H17" s="2"/>
      <c r="J17" s="3"/>
      <c r="K17" s="1"/>
      <c r="L17" s="1"/>
      <c r="M17" s="1"/>
      <c r="N17" s="3"/>
      <c r="O17" s="1"/>
    </row>
    <row r="18" spans="2:18" ht="17.25" customHeight="1" x14ac:dyDescent="0.25">
      <c r="B18" s="300"/>
      <c r="C18" s="298"/>
      <c r="D18" s="268"/>
      <c r="E18" s="269"/>
      <c r="F18" s="54"/>
      <c r="H18" s="2"/>
      <c r="J18" s="3"/>
      <c r="K18" s="1"/>
      <c r="L18" s="1"/>
      <c r="M18" s="1"/>
      <c r="N18" s="3"/>
      <c r="O18" s="1"/>
    </row>
    <row r="19" spans="2:18" ht="15" customHeight="1" x14ac:dyDescent="0.25">
      <c r="B19" s="300"/>
      <c r="C19" s="60" t="s">
        <v>117</v>
      </c>
      <c r="D19" s="268"/>
      <c r="E19" s="269"/>
      <c r="F19" s="54"/>
      <c r="H19" s="2"/>
      <c r="J19" s="3"/>
      <c r="K19" s="1"/>
      <c r="L19" s="1"/>
      <c r="M19" s="1"/>
      <c r="N19" s="3"/>
      <c r="O19" s="1"/>
    </row>
    <row r="20" spans="2:18" ht="15" customHeight="1" x14ac:dyDescent="0.25">
      <c r="B20" s="300"/>
      <c r="C20" s="60" t="s">
        <v>165</v>
      </c>
      <c r="D20" s="268"/>
      <c r="E20" s="269"/>
      <c r="F20" s="54"/>
      <c r="H20" s="2"/>
      <c r="J20" s="3"/>
      <c r="K20" s="1"/>
      <c r="L20" s="1"/>
      <c r="M20" s="1"/>
      <c r="N20" s="3"/>
      <c r="O20" s="1"/>
    </row>
    <row r="21" spans="2:18" ht="15" customHeight="1" thickBot="1" x14ac:dyDescent="0.3">
      <c r="B21" s="300"/>
      <c r="C21" s="60" t="s">
        <v>221</v>
      </c>
      <c r="D21" s="268"/>
      <c r="E21" s="269"/>
      <c r="F21" s="61"/>
      <c r="J21" s="3"/>
      <c r="K21" s="1"/>
      <c r="L21" s="1"/>
      <c r="M21" s="1"/>
      <c r="N21" s="3"/>
      <c r="O21" s="1"/>
    </row>
    <row r="22" spans="2:18" ht="15" customHeight="1" thickBot="1" x14ac:dyDescent="0.3">
      <c r="B22" s="300"/>
      <c r="C22" s="62" t="s">
        <v>222</v>
      </c>
      <c r="D22" s="268"/>
      <c r="E22" s="269"/>
      <c r="F22" s="64"/>
      <c r="J22" s="7"/>
      <c r="K22" s="7"/>
      <c r="L22" s="7"/>
      <c r="M22" s="1"/>
      <c r="N22" s="7"/>
      <c r="O22" s="7"/>
      <c r="Q22" s="13"/>
      <c r="R22" s="13"/>
    </row>
    <row r="23" spans="2:18" ht="15" customHeight="1" thickBot="1" x14ac:dyDescent="0.3">
      <c r="B23" s="300"/>
      <c r="C23" s="63" t="s">
        <v>223</v>
      </c>
      <c r="D23" s="268"/>
      <c r="E23" s="269"/>
      <c r="F23" s="61"/>
      <c r="J23" s="7"/>
      <c r="K23" s="7"/>
      <c r="L23" s="7"/>
      <c r="M23" s="1"/>
      <c r="N23" s="7"/>
      <c r="O23" s="7"/>
      <c r="Q23" s="13"/>
      <c r="R23" s="13"/>
    </row>
    <row r="24" spans="2:18" ht="15" customHeight="1" thickBot="1" x14ac:dyDescent="0.3">
      <c r="B24" s="300"/>
      <c r="C24" s="63" t="s">
        <v>224</v>
      </c>
      <c r="D24" s="268"/>
      <c r="E24" s="269"/>
      <c r="F24" s="61"/>
      <c r="J24" s="7"/>
      <c r="K24" s="7"/>
      <c r="L24" s="7"/>
      <c r="M24" s="1"/>
      <c r="N24" s="7"/>
      <c r="O24" s="7"/>
      <c r="Q24" s="11"/>
      <c r="R24" s="11"/>
    </row>
    <row r="25" spans="2:18" ht="15" customHeight="1" thickBot="1" x14ac:dyDescent="0.3">
      <c r="B25" s="300"/>
      <c r="C25" s="63" t="s">
        <v>225</v>
      </c>
      <c r="D25" s="268"/>
      <c r="E25" s="269"/>
      <c r="F25" s="61"/>
      <c r="J25" s="7"/>
      <c r="K25" s="10"/>
      <c r="L25" s="10"/>
      <c r="M25" s="1"/>
      <c r="N25" s="7"/>
      <c r="O25" s="7"/>
      <c r="Q25" s="9"/>
      <c r="R25" s="9"/>
    </row>
    <row r="26" spans="2:18" ht="15" customHeight="1" thickBot="1" x14ac:dyDescent="0.3">
      <c r="B26" s="300"/>
      <c r="C26" s="60" t="s">
        <v>226</v>
      </c>
      <c r="D26" s="268"/>
      <c r="E26" s="269"/>
      <c r="F26" s="65"/>
      <c r="J26" s="7"/>
      <c r="K26" s="10"/>
      <c r="L26" s="10"/>
      <c r="M26" s="1"/>
      <c r="N26" s="7"/>
      <c r="O26" s="7"/>
      <c r="Q26" s="14"/>
      <c r="R26" s="14"/>
    </row>
    <row r="27" spans="2:18" ht="15" customHeight="1" thickBot="1" x14ac:dyDescent="0.3">
      <c r="B27" s="300"/>
      <c r="C27" s="62" t="s">
        <v>164</v>
      </c>
      <c r="D27" s="268"/>
      <c r="E27" s="269"/>
      <c r="F27" s="64"/>
      <c r="J27" s="7"/>
      <c r="K27" s="7"/>
      <c r="L27" s="7"/>
      <c r="M27" s="1"/>
      <c r="N27" s="7"/>
      <c r="O27" s="7"/>
      <c r="Q27" s="13"/>
      <c r="R27" s="13"/>
    </row>
    <row r="28" spans="2:18" ht="15" customHeight="1" thickBot="1" x14ac:dyDescent="0.3">
      <c r="B28" s="300"/>
      <c r="C28" s="63" t="s">
        <v>162</v>
      </c>
      <c r="D28" s="268"/>
      <c r="E28" s="269"/>
      <c r="F28" s="61"/>
      <c r="J28" s="7"/>
      <c r="K28" s="7"/>
      <c r="L28" s="7"/>
      <c r="M28" s="1"/>
      <c r="N28" s="7"/>
      <c r="O28" s="7"/>
      <c r="Q28" s="13"/>
      <c r="R28" s="13"/>
    </row>
    <row r="29" spans="2:18" ht="15" customHeight="1" thickBot="1" x14ac:dyDescent="0.3">
      <c r="B29" s="300"/>
      <c r="C29" s="63" t="s">
        <v>227</v>
      </c>
      <c r="D29" s="268"/>
      <c r="E29" s="269"/>
      <c r="F29" s="61"/>
      <c r="J29" s="7"/>
      <c r="K29" s="7"/>
      <c r="L29" s="7"/>
      <c r="M29" s="1"/>
      <c r="N29" s="7"/>
      <c r="O29" s="7"/>
      <c r="Q29" s="11"/>
      <c r="R29" s="11"/>
    </row>
    <row r="30" spans="2:18" ht="15" customHeight="1" thickBot="1" x14ac:dyDescent="0.3">
      <c r="B30" s="300"/>
      <c r="C30" s="63" t="s">
        <v>129</v>
      </c>
      <c r="D30" s="268"/>
      <c r="E30" s="269"/>
      <c r="F30" s="61"/>
      <c r="J30" s="7"/>
      <c r="K30" s="10"/>
      <c r="L30" s="10"/>
      <c r="M30" s="1"/>
      <c r="N30" s="7"/>
      <c r="O30" s="7"/>
      <c r="Q30" s="9"/>
      <c r="R30" s="9"/>
    </row>
    <row r="31" spans="2:18" ht="15" customHeight="1" thickBot="1" x14ac:dyDescent="0.3">
      <c r="B31" s="300"/>
      <c r="C31" s="60" t="s">
        <v>129</v>
      </c>
      <c r="D31" s="268"/>
      <c r="E31" s="269"/>
      <c r="F31" s="65"/>
      <c r="J31" s="7"/>
      <c r="K31" s="10"/>
      <c r="L31" s="10"/>
      <c r="M31" s="1"/>
      <c r="N31" s="7"/>
      <c r="O31" s="7"/>
      <c r="Q31" s="14"/>
      <c r="R31" s="14"/>
    </row>
    <row r="32" spans="2:18" ht="15" customHeight="1" thickBot="1" x14ac:dyDescent="0.3">
      <c r="B32" s="301"/>
      <c r="C32" s="63" t="s">
        <v>129</v>
      </c>
      <c r="D32" s="268"/>
      <c r="E32" s="269"/>
      <c r="F32" s="61"/>
      <c r="J32" s="7"/>
      <c r="K32" s="10"/>
      <c r="L32" s="10"/>
      <c r="M32" s="1"/>
      <c r="N32" s="7"/>
      <c r="O32" s="7"/>
      <c r="Q32" s="9"/>
      <c r="R32" s="9"/>
    </row>
    <row r="33" spans="2:18" ht="15" customHeight="1" thickBot="1" x14ac:dyDescent="0.3">
      <c r="B33" s="294" t="s">
        <v>228</v>
      </c>
      <c r="C33" s="296"/>
      <c r="D33" s="267"/>
      <c r="E33" s="214"/>
      <c r="F33" s="215"/>
      <c r="J33" s="7"/>
      <c r="K33" s="10"/>
      <c r="L33" s="10"/>
      <c r="M33" s="1"/>
      <c r="N33" s="7"/>
      <c r="O33" s="7"/>
      <c r="Q33" s="14"/>
      <c r="R33" s="14"/>
    </row>
    <row r="34" spans="2:18" ht="15" customHeight="1" thickBot="1" x14ac:dyDescent="0.3">
      <c r="B34" s="302" t="s">
        <v>229</v>
      </c>
      <c r="C34" s="303"/>
      <c r="D34" s="270">
        <f>'Dissolved Air Flotation Unit'!D33:F33</f>
        <v>0</v>
      </c>
      <c r="E34" s="271"/>
      <c r="F34" s="272"/>
      <c r="J34" s="7"/>
      <c r="K34" s="7"/>
      <c r="L34" s="7"/>
      <c r="M34" s="1"/>
      <c r="N34" s="7"/>
      <c r="O34" s="7"/>
      <c r="Q34" s="13"/>
      <c r="R34" s="13"/>
    </row>
    <row r="35" spans="2:18" ht="15" customHeight="1" thickBot="1" x14ac:dyDescent="0.25">
      <c r="B35" s="282" t="s">
        <v>230</v>
      </c>
      <c r="C35" s="283"/>
      <c r="D35" s="286">
        <f>'Dissolved Air Flotation Unit'!D34</f>
        <v>0</v>
      </c>
      <c r="E35" s="55" t="str">
        <f>IF(D35="Так", "Розміри (Д*Ш), м", "-")</f>
        <v>-</v>
      </c>
      <c r="F35" s="55"/>
      <c r="J35" s="7"/>
      <c r="K35" s="7"/>
      <c r="L35" s="7"/>
      <c r="M35" s="1"/>
      <c r="N35" s="7"/>
      <c r="O35" s="7"/>
      <c r="Q35" s="13"/>
      <c r="R35" s="13"/>
    </row>
    <row r="36" spans="2:18" ht="15" customHeight="1" thickBot="1" x14ac:dyDescent="0.25">
      <c r="B36" s="284"/>
      <c r="C36" s="285"/>
      <c r="D36" s="287"/>
      <c r="E36" s="55" t="str">
        <f>IF(D35="Так", "Глибина, м", "-")</f>
        <v>-</v>
      </c>
      <c r="F36" s="71"/>
      <c r="J36" s="7"/>
      <c r="K36" s="7"/>
      <c r="L36" s="7"/>
      <c r="M36" s="1"/>
      <c r="N36" s="7"/>
      <c r="O36" s="7"/>
      <c r="Q36" s="13"/>
      <c r="R36" s="13"/>
    </row>
    <row r="37" spans="2:18" ht="15" customHeight="1" thickBot="1" x14ac:dyDescent="0.25">
      <c r="B37" s="294" t="s">
        <v>231</v>
      </c>
      <c r="C37" s="295"/>
      <c r="D37" s="277">
        <f>'Dissolved Air Flotation Unit'!D36:F36</f>
        <v>0</v>
      </c>
      <c r="E37" s="278"/>
      <c r="F37" s="279"/>
      <c r="J37" s="7"/>
      <c r="K37" s="7"/>
      <c r="L37" s="7"/>
      <c r="M37" s="1"/>
      <c r="N37" s="7"/>
      <c r="O37" s="7"/>
      <c r="Q37" s="11"/>
      <c r="R37" s="11"/>
    </row>
    <row r="38" spans="2:18" ht="15" customHeight="1" thickBot="1" x14ac:dyDescent="0.25">
      <c r="B38" s="294" t="s">
        <v>232</v>
      </c>
      <c r="C38" s="295"/>
      <c r="D38" s="267">
        <f>'Dissolved Air Flotation Unit'!D37:F37</f>
        <v>0</v>
      </c>
      <c r="E38" s="273"/>
      <c r="F38" s="274"/>
      <c r="J38" s="7"/>
      <c r="K38" s="10"/>
      <c r="L38" s="10"/>
      <c r="M38" s="1"/>
      <c r="N38" s="7"/>
      <c r="O38" s="7"/>
      <c r="Q38" s="9"/>
      <c r="R38" s="9"/>
    </row>
    <row r="39" spans="2:18" ht="15" customHeight="1" thickBot="1" x14ac:dyDescent="0.3">
      <c r="B39" s="294" t="s">
        <v>233</v>
      </c>
      <c r="C39" s="296"/>
      <c r="D39" s="267">
        <f>'Dissolved Air Flotation Unit'!D38:F38</f>
        <v>0</v>
      </c>
      <c r="E39" s="214"/>
      <c r="F39" s="215"/>
      <c r="J39" s="7"/>
      <c r="K39" s="10"/>
      <c r="L39" s="10"/>
      <c r="M39" s="1"/>
      <c r="N39" s="7"/>
      <c r="O39" s="7"/>
      <c r="Q39" s="14"/>
      <c r="R39" s="14"/>
    </row>
    <row r="40" spans="2:18" ht="15" customHeight="1" thickBot="1" x14ac:dyDescent="0.3">
      <c r="B40" s="280" t="s">
        <v>234</v>
      </c>
      <c r="C40" s="281"/>
      <c r="D40" s="288">
        <f>'Dissolved Air Flotation Unit'!D39:F39</f>
        <v>0</v>
      </c>
      <c r="E40" s="289"/>
      <c r="F40" s="290"/>
      <c r="J40" s="7"/>
      <c r="K40" s="10"/>
      <c r="L40" s="10"/>
      <c r="M40" s="1"/>
      <c r="N40" s="7"/>
      <c r="O40" s="7"/>
      <c r="Q40" s="14"/>
      <c r="R40" s="14"/>
    </row>
    <row r="41" spans="2:18" ht="15" customHeight="1" thickBot="1" x14ac:dyDescent="0.3">
      <c r="B41" s="234" t="s">
        <v>235</v>
      </c>
      <c r="C41" s="235"/>
      <c r="D41" s="235"/>
      <c r="E41" s="235"/>
      <c r="F41" s="204"/>
      <c r="J41" s="7"/>
      <c r="K41" s="10"/>
      <c r="L41" s="10"/>
      <c r="M41" s="1"/>
      <c r="N41" s="7"/>
      <c r="O41" s="7"/>
      <c r="Q41" s="9"/>
      <c r="R41" s="9"/>
    </row>
    <row r="42" spans="2:18" ht="15" customHeight="1" thickBot="1" x14ac:dyDescent="0.3">
      <c r="B42" s="236" t="s">
        <v>236</v>
      </c>
      <c r="C42" s="237"/>
      <c r="D42" s="238">
        <f>'Dissolved Air Flotation Unit'!D41:F41</f>
        <v>0</v>
      </c>
      <c r="E42" s="239"/>
      <c r="F42" s="240"/>
      <c r="J42" s="7"/>
      <c r="K42" s="7"/>
      <c r="L42" s="7"/>
      <c r="M42" s="1"/>
      <c r="N42" s="7"/>
      <c r="O42" s="7"/>
      <c r="Q42" s="12"/>
      <c r="R42" s="12"/>
    </row>
    <row r="43" spans="2:18" ht="23.25" customHeight="1" thickBot="1" x14ac:dyDescent="0.3">
      <c r="B43" s="226" t="s">
        <v>237</v>
      </c>
      <c r="C43" s="6" t="s">
        <v>238</v>
      </c>
      <c r="D43" s="228"/>
      <c r="E43" s="229"/>
      <c r="F43" s="230"/>
      <c r="J43" s="7"/>
      <c r="K43" s="7"/>
      <c r="L43" s="7"/>
      <c r="M43" s="1"/>
      <c r="N43" s="7"/>
      <c r="O43" s="7"/>
      <c r="Q43" s="13"/>
      <c r="R43" s="13"/>
    </row>
    <row r="44" spans="2:18" ht="45.75" customHeight="1" thickBot="1" x14ac:dyDescent="0.3">
      <c r="B44" s="227"/>
      <c r="C44" s="43" t="s">
        <v>239</v>
      </c>
      <c r="D44" s="231"/>
      <c r="E44" s="232"/>
      <c r="F44" s="233"/>
      <c r="J44" s="7"/>
      <c r="K44" s="7"/>
      <c r="L44" s="7"/>
      <c r="M44" s="1"/>
      <c r="N44" s="7"/>
      <c r="O44" s="7"/>
      <c r="Q44" s="11"/>
      <c r="R44" s="11"/>
    </row>
    <row r="45" spans="2:18" ht="15" customHeight="1" thickBot="1" x14ac:dyDescent="0.25">
      <c r="B45" s="241" t="s">
        <v>240</v>
      </c>
      <c r="C45" s="242"/>
      <c r="D45" s="242"/>
      <c r="E45" s="242"/>
      <c r="F45" s="243"/>
      <c r="J45" s="7"/>
      <c r="K45" s="7"/>
      <c r="L45" s="7"/>
      <c r="M45" s="1"/>
      <c r="N45" s="7"/>
      <c r="O45" s="7"/>
      <c r="Q45" s="9"/>
      <c r="R45" s="9"/>
    </row>
    <row r="46" spans="2:18" ht="26.25" customHeight="1" thickBot="1" x14ac:dyDescent="0.25">
      <c r="B46" s="260" t="s">
        <v>241</v>
      </c>
      <c r="C46" s="261"/>
      <c r="D46" s="257">
        <f>'Dissolved Air Flotation Unit'!D45:D47</f>
        <v>0</v>
      </c>
      <c r="E46" s="52" t="str">
        <f>IF(D46="Зовнішнє", "Максимальна температура навколишнього середовища, ℃", "-")</f>
        <v>-</v>
      </c>
      <c r="F46" s="41"/>
      <c r="J46" s="7"/>
      <c r="K46" s="7"/>
      <c r="L46" s="7"/>
      <c r="M46" s="1"/>
      <c r="N46" s="7"/>
      <c r="O46" s="7"/>
      <c r="Q46" s="28"/>
      <c r="R46" s="28"/>
    </row>
    <row r="47" spans="2:18" ht="26.25" customHeight="1" thickBot="1" x14ac:dyDescent="0.25">
      <c r="B47" s="258"/>
      <c r="C47" s="262"/>
      <c r="D47" s="258"/>
      <c r="E47" s="51" t="str">
        <f>IF(D46="Зовнішнє", "Мінімальна температура навколишнього середовища, ℃", "-")</f>
        <v>-</v>
      </c>
      <c r="F47" s="49"/>
      <c r="J47" s="7"/>
      <c r="K47" s="7"/>
      <c r="L47" s="7"/>
      <c r="M47" s="1"/>
      <c r="N47" s="7"/>
      <c r="O47" s="7"/>
      <c r="Q47" s="28"/>
      <c r="R47" s="28"/>
    </row>
    <row r="48" spans="2:18" ht="26.25" customHeight="1" thickBot="1" x14ac:dyDescent="0.25">
      <c r="B48" s="259"/>
      <c r="C48" s="263"/>
      <c r="D48" s="259"/>
      <c r="E48" s="50" t="str">
        <f>IF(D46="Зовнішнє", "Відносна вологість, %", "-")</f>
        <v>-</v>
      </c>
      <c r="F48" s="49"/>
      <c r="J48" s="7"/>
      <c r="K48" s="7"/>
      <c r="L48" s="7"/>
      <c r="M48" s="1"/>
      <c r="N48" s="7"/>
      <c r="O48" s="7"/>
      <c r="Q48" s="28"/>
      <c r="R48" s="28"/>
    </row>
    <row r="49" spans="2:18" ht="21" customHeight="1" thickBot="1" x14ac:dyDescent="0.25">
      <c r="B49" s="244" t="str">
        <f>IF(D46="В приміщенні", "Розміри будівлі (Д*Ш*В), м", "-")</f>
        <v>-</v>
      </c>
      <c r="C49" s="245"/>
      <c r="D49" s="246"/>
      <c r="E49" s="247"/>
      <c r="F49" s="248"/>
      <c r="J49" s="7"/>
      <c r="K49" s="7"/>
      <c r="L49" s="7"/>
      <c r="M49" s="1"/>
      <c r="N49" s="7"/>
      <c r="O49" s="7"/>
      <c r="Q49" s="28"/>
      <c r="R49" s="28"/>
    </row>
    <row r="50" spans="2:18" ht="15" customHeight="1" thickBot="1" x14ac:dyDescent="0.25">
      <c r="B50" s="249" t="s">
        <v>242</v>
      </c>
      <c r="C50" s="250"/>
      <c r="D50" s="251"/>
      <c r="E50" s="252"/>
      <c r="F50" s="253"/>
      <c r="J50" s="7"/>
      <c r="K50" s="7"/>
      <c r="L50" s="7"/>
      <c r="M50" s="1"/>
      <c r="N50" s="7"/>
      <c r="O50" s="7"/>
      <c r="Q50" s="28"/>
      <c r="R50" s="28"/>
    </row>
    <row r="51" spans="2:18" ht="15" customHeight="1" thickBot="1" x14ac:dyDescent="0.25">
      <c r="B51" s="203"/>
      <c r="C51" s="204"/>
      <c r="D51" s="254"/>
      <c r="E51" s="255"/>
      <c r="F51" s="256"/>
      <c r="J51" s="7"/>
      <c r="K51" s="7"/>
      <c r="L51" s="7"/>
      <c r="M51" s="1"/>
      <c r="N51" s="7"/>
      <c r="O51" s="7"/>
      <c r="Q51" s="11"/>
      <c r="R51" s="11"/>
    </row>
    <row r="52" spans="2:18" ht="16.5" customHeight="1" thickBot="1" x14ac:dyDescent="0.3">
      <c r="B52" s="21" t="s">
        <v>243</v>
      </c>
      <c r="C52" s="16"/>
      <c r="D52" s="15"/>
      <c r="E52" s="16"/>
      <c r="F52" s="16"/>
      <c r="J52" s="7"/>
      <c r="K52" s="7"/>
      <c r="L52" s="7"/>
      <c r="M52" s="1"/>
      <c r="N52" s="7"/>
      <c r="O52" s="7"/>
      <c r="Q52" s="9"/>
      <c r="R52" s="9"/>
    </row>
    <row r="53" spans="2:18" s="1" customFormat="1" ht="15" customHeight="1" thickBot="1" x14ac:dyDescent="0.3">
      <c r="B53" s="15" t="s">
        <v>244</v>
      </c>
      <c r="C53" s="16"/>
      <c r="D53" s="15"/>
      <c r="E53" s="16"/>
      <c r="F53" s="16"/>
      <c r="J53" s="7"/>
      <c r="K53" s="7"/>
      <c r="L53" s="7"/>
      <c r="N53" s="7"/>
      <c r="O53" s="7"/>
      <c r="Q53" s="17"/>
      <c r="R53" s="17"/>
    </row>
    <row r="54" spans="2:18" s="1" customFormat="1" ht="15" customHeight="1" thickBot="1" x14ac:dyDescent="0.3">
      <c r="C54" s="20"/>
      <c r="D54" s="21"/>
      <c r="E54" s="20"/>
      <c r="F54" s="20"/>
      <c r="J54" s="7"/>
      <c r="K54" s="7"/>
      <c r="L54" s="7"/>
      <c r="N54" s="7"/>
      <c r="O54" s="7"/>
      <c r="Q54" s="18"/>
      <c r="R54" s="18"/>
    </row>
    <row r="55" spans="2:18" ht="15" hidden="1" customHeight="1" thickBot="1" x14ac:dyDescent="0.4">
      <c r="C55" s="20"/>
      <c r="D55" s="21"/>
      <c r="E55" s="20"/>
      <c r="F55" s="20"/>
      <c r="J55" s="10" t="s">
        <v>2</v>
      </c>
      <c r="K55" s="7" t="s">
        <v>61</v>
      </c>
      <c r="L55" s="7"/>
      <c r="M55" s="1"/>
      <c r="N55" s="7" t="s">
        <v>31</v>
      </c>
      <c r="O55" s="7"/>
      <c r="Q55" s="9" t="s">
        <v>56</v>
      </c>
      <c r="R55" s="9" t="s">
        <v>52</v>
      </c>
    </row>
    <row r="56" spans="2:18" ht="15" hidden="1" customHeight="1" thickBot="1" x14ac:dyDescent="0.3">
      <c r="B56" s="22"/>
      <c r="C56" s="20"/>
      <c r="D56" s="21"/>
      <c r="F56" s="20"/>
      <c r="J56" s="10"/>
      <c r="K56" s="7" t="s">
        <v>3</v>
      </c>
      <c r="L56" s="7"/>
      <c r="M56" s="1"/>
      <c r="N56" s="7" t="s">
        <v>32</v>
      </c>
      <c r="O56" s="7"/>
      <c r="Q56" s="12" t="s">
        <v>57</v>
      </c>
      <c r="R56" s="12" t="s">
        <v>43</v>
      </c>
    </row>
    <row r="57" spans="2:18" ht="15" hidden="1" customHeight="1" thickBot="1" x14ac:dyDescent="0.3">
      <c r="B57" s="21"/>
      <c r="C57" s="20"/>
      <c r="D57" s="20"/>
      <c r="E57" s="20"/>
      <c r="F57" s="20"/>
      <c r="J57" s="10"/>
      <c r="K57" s="7" t="s">
        <v>4</v>
      </c>
      <c r="L57" s="7" t="s">
        <v>52</v>
      </c>
      <c r="M57" s="1"/>
      <c r="N57" s="7" t="s">
        <v>35</v>
      </c>
      <c r="O57" s="7"/>
      <c r="Q57" s="11" t="s">
        <v>58</v>
      </c>
      <c r="R57" s="11" t="s">
        <v>43</v>
      </c>
    </row>
    <row r="58" spans="2:18" ht="15" hidden="1" customHeight="1" thickBot="1" x14ac:dyDescent="0.4">
      <c r="B58" s="19"/>
      <c r="C58" s="20"/>
      <c r="D58" s="23"/>
      <c r="E58" s="20"/>
      <c r="F58" s="20"/>
      <c r="J58" s="10" t="s">
        <v>5</v>
      </c>
      <c r="K58" s="7" t="s">
        <v>68</v>
      </c>
      <c r="L58" s="7" t="s">
        <v>77</v>
      </c>
      <c r="M58" s="1"/>
      <c r="N58" s="7" t="s">
        <v>36</v>
      </c>
      <c r="O58" s="7" t="s">
        <v>37</v>
      </c>
      <c r="Q58" s="9" t="s">
        <v>56</v>
      </c>
      <c r="R58" s="9" t="s">
        <v>52</v>
      </c>
    </row>
    <row r="59" spans="2:18" ht="15" hidden="1" customHeight="1" thickBot="1" x14ac:dyDescent="0.3">
      <c r="B59" s="19"/>
      <c r="C59" s="20"/>
      <c r="D59" s="21"/>
      <c r="E59" s="20"/>
      <c r="F59" s="20"/>
      <c r="J59" s="10"/>
      <c r="K59" s="7" t="s">
        <v>67</v>
      </c>
      <c r="L59" s="7" t="s">
        <v>52</v>
      </c>
      <c r="M59" s="1"/>
      <c r="N59" s="7"/>
      <c r="O59" s="7" t="s">
        <v>38</v>
      </c>
      <c r="Q59" s="12" t="s">
        <v>57</v>
      </c>
      <c r="R59" s="12" t="s">
        <v>49</v>
      </c>
    </row>
    <row r="60" spans="2:18" ht="15" hidden="1" customHeight="1" thickBot="1" x14ac:dyDescent="0.3">
      <c r="B60" s="19"/>
      <c r="C60" s="20"/>
      <c r="D60" s="21"/>
      <c r="F60" s="24"/>
      <c r="J60" s="10" t="s">
        <v>30</v>
      </c>
      <c r="K60" s="7" t="s">
        <v>69</v>
      </c>
      <c r="L60" s="7"/>
      <c r="M60" s="1"/>
      <c r="N60" s="7"/>
      <c r="O60" s="7" t="s">
        <v>53</v>
      </c>
      <c r="Q60" s="11" t="s">
        <v>58</v>
      </c>
      <c r="R60" s="11" t="s">
        <v>49</v>
      </c>
    </row>
    <row r="61" spans="2:18" ht="15" hidden="1" customHeight="1" thickBot="1" x14ac:dyDescent="0.3">
      <c r="B61" s="20"/>
      <c r="C61" s="20"/>
      <c r="D61" s="20"/>
      <c r="F61" s="24"/>
      <c r="J61" s="7"/>
      <c r="K61" s="7" t="s">
        <v>70</v>
      </c>
      <c r="L61" s="7"/>
      <c r="M61" s="1"/>
      <c r="N61" s="7" t="s">
        <v>30</v>
      </c>
      <c r="O61" s="7" t="s">
        <v>48</v>
      </c>
      <c r="Q61" s="9" t="s">
        <v>56</v>
      </c>
      <c r="R61" s="9" t="s">
        <v>52</v>
      </c>
    </row>
    <row r="62" spans="2:18" ht="15" hidden="1" customHeight="1" thickBot="1" x14ac:dyDescent="0.3">
      <c r="B62" s="19"/>
      <c r="C62" s="20"/>
      <c r="D62" s="20"/>
      <c r="E62" s="20"/>
      <c r="F62" s="20"/>
      <c r="J62" s="7" t="s">
        <v>6</v>
      </c>
      <c r="K62" s="7"/>
      <c r="L62" s="7"/>
      <c r="M62" s="1"/>
      <c r="N62" s="7"/>
      <c r="O62" s="7" t="s">
        <v>21</v>
      </c>
      <c r="Q62" s="12" t="s">
        <v>57</v>
      </c>
      <c r="R62" s="12" t="s">
        <v>54</v>
      </c>
    </row>
    <row r="63" spans="2:18" ht="15" hidden="1" customHeight="1" thickBot="1" x14ac:dyDescent="0.3">
      <c r="B63" s="19"/>
      <c r="C63" s="20"/>
      <c r="D63" s="21"/>
      <c r="E63" s="20"/>
      <c r="F63" s="20"/>
      <c r="J63" s="7" t="s">
        <v>55</v>
      </c>
      <c r="K63" s="7"/>
      <c r="L63" s="7"/>
      <c r="M63" s="1"/>
      <c r="N63" s="25" t="s">
        <v>39</v>
      </c>
      <c r="O63" s="25"/>
      <c r="Q63" s="11" t="s">
        <v>58</v>
      </c>
      <c r="R63" s="11" t="s">
        <v>54</v>
      </c>
    </row>
    <row r="64" spans="2:18" ht="15" hidden="1" customHeight="1" thickBot="1" x14ac:dyDescent="0.3">
      <c r="B64" s="20"/>
      <c r="C64" s="20"/>
      <c r="D64" s="20"/>
      <c r="E64" s="20"/>
      <c r="F64" s="20"/>
      <c r="J64" s="10" t="s">
        <v>7</v>
      </c>
      <c r="K64" s="7" t="s">
        <v>8</v>
      </c>
      <c r="L64" s="7"/>
      <c r="M64" s="1"/>
      <c r="N64" s="7" t="s">
        <v>18</v>
      </c>
      <c r="O64" s="7" t="s">
        <v>20</v>
      </c>
      <c r="Q64" s="9" t="s">
        <v>56</v>
      </c>
      <c r="R64" s="9" t="s">
        <v>52</v>
      </c>
    </row>
    <row r="65" spans="2:18" ht="15" hidden="1" customHeight="1" thickBot="1" x14ac:dyDescent="0.25">
      <c r="J65" s="10"/>
      <c r="K65" s="7" t="s">
        <v>9</v>
      </c>
      <c r="L65" s="7"/>
      <c r="M65" s="1"/>
      <c r="N65" s="7"/>
      <c r="O65" s="7" t="s">
        <v>21</v>
      </c>
      <c r="Q65" s="12" t="s">
        <v>57</v>
      </c>
      <c r="R65" s="12" t="s">
        <v>28</v>
      </c>
    </row>
    <row r="66" spans="2:18" ht="15" hidden="1" customHeight="1" thickBot="1" x14ac:dyDescent="0.25">
      <c r="J66" s="10"/>
      <c r="K66" s="7" t="s">
        <v>10</v>
      </c>
      <c r="L66" s="7"/>
      <c r="M66" s="1"/>
      <c r="N66" s="7" t="s">
        <v>40</v>
      </c>
      <c r="O66" s="7"/>
      <c r="Q66" s="11" t="s">
        <v>58</v>
      </c>
      <c r="R66" s="11" t="s">
        <v>28</v>
      </c>
    </row>
    <row r="67" spans="2:18" ht="15" hidden="1" customHeight="1" thickBot="1" x14ac:dyDescent="0.25">
      <c r="J67" s="10" t="s">
        <v>33</v>
      </c>
      <c r="K67" s="7" t="s">
        <v>50</v>
      </c>
      <c r="L67" s="7"/>
      <c r="M67" s="1"/>
      <c r="N67" s="25" t="s">
        <v>23</v>
      </c>
      <c r="O67" s="7"/>
    </row>
    <row r="68" spans="2:18" ht="15" hidden="1" customHeight="1" thickBot="1" x14ac:dyDescent="0.25">
      <c r="J68" s="10"/>
      <c r="K68" s="7" t="s">
        <v>51</v>
      </c>
      <c r="L68" s="7"/>
      <c r="M68" s="1"/>
      <c r="N68" s="7" t="s">
        <v>41</v>
      </c>
      <c r="O68" s="7"/>
    </row>
    <row r="69" spans="2:18" ht="15" hidden="1" customHeight="1" thickBot="1" x14ac:dyDescent="0.25">
      <c r="J69" s="10"/>
      <c r="K69" s="7"/>
      <c r="L69" s="7"/>
      <c r="M69" s="1"/>
      <c r="N69" s="7" t="s">
        <v>42</v>
      </c>
      <c r="O69" s="7"/>
    </row>
    <row r="70" spans="2:18" ht="15" hidden="1" customHeight="1" thickBot="1" x14ac:dyDescent="0.25">
      <c r="B70" s="19"/>
      <c r="D70" s="21"/>
      <c r="J70" s="10"/>
      <c r="K70" s="7"/>
      <c r="L70" s="7"/>
      <c r="M70" s="1"/>
      <c r="N70" s="7" t="s">
        <v>43</v>
      </c>
      <c r="O70" s="7" t="s">
        <v>44</v>
      </c>
    </row>
    <row r="71" spans="2:18" ht="15" hidden="1" customHeight="1" thickBot="1" x14ac:dyDescent="0.25">
      <c r="J71" s="7" t="s">
        <v>11</v>
      </c>
      <c r="K71" s="7" t="s">
        <v>12</v>
      </c>
      <c r="L71" s="7"/>
      <c r="M71" s="1"/>
      <c r="N71" s="7"/>
      <c r="O71" s="7" t="s">
        <v>45</v>
      </c>
    </row>
    <row r="72" spans="2:18" ht="15" hidden="1" customHeight="1" thickBot="1" x14ac:dyDescent="0.25">
      <c r="D72" s="153"/>
      <c r="E72" s="153"/>
      <c r="F72" s="21"/>
      <c r="J72" s="7"/>
      <c r="K72" s="7" t="s">
        <v>13</v>
      </c>
      <c r="L72" s="7"/>
      <c r="M72" s="1"/>
      <c r="N72" s="7" t="s">
        <v>46</v>
      </c>
      <c r="O72" s="7"/>
    </row>
    <row r="73" spans="2:18" ht="15" hidden="1" thickBot="1" x14ac:dyDescent="0.25">
      <c r="D73" s="153"/>
      <c r="E73" s="153"/>
      <c r="F73" s="19"/>
      <c r="J73" s="7"/>
      <c r="K73" s="7" t="s">
        <v>14</v>
      </c>
      <c r="L73" s="7"/>
      <c r="M73" s="1"/>
      <c r="N73" s="7" t="s">
        <v>47</v>
      </c>
      <c r="O73" s="7"/>
    </row>
    <row r="74" spans="2:18" ht="15" hidden="1" thickBot="1" x14ac:dyDescent="0.25">
      <c r="F74" s="19"/>
      <c r="J74" s="7"/>
      <c r="K74" s="7" t="s">
        <v>15</v>
      </c>
      <c r="L74" s="7"/>
      <c r="M74" s="1"/>
      <c r="N74" s="7" t="s">
        <v>28</v>
      </c>
      <c r="O74" s="7" t="s">
        <v>20</v>
      </c>
    </row>
    <row r="75" spans="2:18" ht="15" hidden="1" thickBot="1" x14ac:dyDescent="0.25">
      <c r="D75" s="163"/>
      <c r="E75" s="153"/>
      <c r="F75" s="153"/>
      <c r="J75" s="7"/>
      <c r="K75" s="7" t="s">
        <v>72</v>
      </c>
      <c r="L75" s="7"/>
      <c r="M75" s="1"/>
      <c r="N75" s="7"/>
      <c r="O75" s="7"/>
    </row>
    <row r="76" spans="2:18" ht="15" hidden="1" customHeight="1" thickBot="1" x14ac:dyDescent="0.25">
      <c r="D76" s="152"/>
      <c r="E76" s="153"/>
      <c r="F76" s="21"/>
      <c r="J76" s="7"/>
      <c r="K76" s="7"/>
      <c r="L76" s="7"/>
      <c r="M76" s="1"/>
      <c r="N76" s="7"/>
      <c r="O76" s="7"/>
    </row>
    <row r="77" spans="2:18" ht="15" hidden="1" thickBot="1" x14ac:dyDescent="0.25">
      <c r="D77" s="152"/>
      <c r="E77" s="153"/>
      <c r="F77" s="21"/>
      <c r="J77" s="7"/>
      <c r="K77" s="7"/>
      <c r="L77" s="7"/>
      <c r="M77" s="1"/>
      <c r="N77" s="7"/>
      <c r="O77" s="7"/>
    </row>
    <row r="78" spans="2:18" ht="15" hidden="1" customHeight="1" thickBot="1" x14ac:dyDescent="0.25">
      <c r="J78" s="7"/>
      <c r="K78" s="7"/>
      <c r="L78" s="7"/>
      <c r="M78" s="1"/>
      <c r="N78" s="7"/>
      <c r="O78" s="7" t="s">
        <v>21</v>
      </c>
    </row>
    <row r="79" spans="2:18" ht="15" hidden="1" customHeight="1" thickBot="1" x14ac:dyDescent="0.25">
      <c r="J79" s="7" t="s">
        <v>16</v>
      </c>
      <c r="K79" s="7" t="s">
        <v>17</v>
      </c>
      <c r="L79" s="7"/>
      <c r="M79" s="1"/>
      <c r="N79" s="26"/>
      <c r="O79" s="26"/>
    </row>
    <row r="80" spans="2:18" ht="15.75" hidden="1" customHeight="1" thickBot="1" x14ac:dyDescent="0.25">
      <c r="J80" s="7" t="s">
        <v>18</v>
      </c>
      <c r="K80" s="7" t="s">
        <v>19</v>
      </c>
      <c r="L80" s="7" t="s">
        <v>20</v>
      </c>
      <c r="M80" s="1" t="s">
        <v>22</v>
      </c>
      <c r="N80" s="7" t="s">
        <v>20</v>
      </c>
      <c r="O80" s="1" t="s">
        <v>62</v>
      </c>
    </row>
    <row r="81" spans="10:15" ht="15" hidden="1" customHeight="1" thickBot="1" x14ac:dyDescent="0.25">
      <c r="J81" s="7"/>
      <c r="K81" s="7"/>
      <c r="L81" s="7" t="s">
        <v>21</v>
      </c>
      <c r="M81" s="1" t="s">
        <v>52</v>
      </c>
      <c r="N81" s="7" t="s">
        <v>21</v>
      </c>
      <c r="O81" s="1" t="s">
        <v>52</v>
      </c>
    </row>
    <row r="82" spans="10:15" ht="15" hidden="1" customHeight="1" thickBot="1" x14ac:dyDescent="0.25">
      <c r="J82" s="27" t="s">
        <v>22</v>
      </c>
      <c r="K82" s="7" t="s">
        <v>63</v>
      </c>
      <c r="L82" s="7"/>
      <c r="M82" s="1"/>
      <c r="N82" s="7"/>
      <c r="O82" s="1"/>
    </row>
    <row r="83" spans="10:15" ht="15" hidden="1" customHeight="1" thickBot="1" x14ac:dyDescent="0.25">
      <c r="J83" s="7" t="s">
        <v>52</v>
      </c>
      <c r="K83" s="7"/>
      <c r="L83" s="7"/>
      <c r="M83" s="1"/>
      <c r="N83" s="1"/>
      <c r="O83" s="1"/>
    </row>
    <row r="84" spans="10:15" ht="15" hidden="1" customHeight="1" thickBot="1" x14ac:dyDescent="0.25">
      <c r="J84" s="7" t="s">
        <v>23</v>
      </c>
      <c r="K84" s="7" t="s">
        <v>24</v>
      </c>
      <c r="L84" s="7"/>
      <c r="M84" s="1"/>
      <c r="N84" s="1"/>
      <c r="O84" s="1"/>
    </row>
    <row r="85" spans="10:15" ht="15" hidden="1" customHeight="1" thickBot="1" x14ac:dyDescent="0.25">
      <c r="J85" s="7"/>
      <c r="K85" s="7" t="s">
        <v>73</v>
      </c>
      <c r="L85" s="7"/>
      <c r="M85" s="1"/>
      <c r="N85" s="1"/>
      <c r="O85" s="1"/>
    </row>
    <row r="86" spans="10:15" ht="15" hidden="1" customHeight="1" thickBot="1" x14ac:dyDescent="0.25">
      <c r="J86" s="7"/>
      <c r="K86" s="7" t="s">
        <v>25</v>
      </c>
      <c r="L86" s="7"/>
      <c r="M86" s="1"/>
      <c r="N86" s="1"/>
      <c r="O86" s="1"/>
    </row>
    <row r="87" spans="10:15" ht="15" hidden="1" customHeight="1" thickBot="1" x14ac:dyDescent="0.25">
      <c r="J87" s="7"/>
      <c r="K87" s="7" t="s">
        <v>26</v>
      </c>
      <c r="L87" s="7"/>
      <c r="M87" s="1"/>
      <c r="N87" s="1"/>
      <c r="O87" s="1"/>
    </row>
    <row r="88" spans="10:15" ht="15" hidden="1" customHeight="1" thickBot="1" x14ac:dyDescent="0.25">
      <c r="J88" s="7"/>
      <c r="K88" s="7" t="s">
        <v>27</v>
      </c>
      <c r="L88" s="7"/>
      <c r="M88" s="1"/>
      <c r="N88" s="1"/>
      <c r="O88" s="1"/>
    </row>
    <row r="89" spans="10:15" ht="15" hidden="1" customHeight="1" thickBot="1" x14ac:dyDescent="0.25">
      <c r="J89" s="7" t="s">
        <v>28</v>
      </c>
      <c r="K89" s="7" t="s">
        <v>20</v>
      </c>
      <c r="L89" s="7" t="s">
        <v>59</v>
      </c>
      <c r="M89" s="1"/>
      <c r="N89" s="1"/>
      <c r="O89" s="1"/>
    </row>
    <row r="90" spans="10:15" ht="15" hidden="1" customHeight="1" thickBot="1" x14ac:dyDescent="0.25">
      <c r="J90" s="7"/>
      <c r="K90" s="7" t="s">
        <v>21</v>
      </c>
      <c r="L90" s="7" t="s">
        <v>52</v>
      </c>
      <c r="M90" s="1"/>
      <c r="N90" s="1"/>
      <c r="O90" s="1"/>
    </row>
    <row r="91" spans="10:15" ht="15" hidden="1" thickBot="1" x14ac:dyDescent="0.25">
      <c r="J91" s="7"/>
      <c r="K91" s="7" t="s">
        <v>20</v>
      </c>
      <c r="L91" s="7" t="s">
        <v>60</v>
      </c>
      <c r="M91" s="1"/>
      <c r="N91" s="1"/>
      <c r="O91" s="1"/>
    </row>
    <row r="92" spans="10:15" ht="15" hidden="1" customHeight="1" thickBot="1" x14ac:dyDescent="0.25">
      <c r="J92" s="7"/>
      <c r="K92" s="7" t="s">
        <v>21</v>
      </c>
      <c r="L92" s="7" t="s">
        <v>52</v>
      </c>
      <c r="M92" s="1"/>
      <c r="N92" s="1"/>
      <c r="O92" s="1"/>
    </row>
    <row r="93" spans="10:15" ht="15" hidden="1" customHeight="1" thickBot="1" x14ac:dyDescent="0.25">
      <c r="J93" s="7" t="s">
        <v>29</v>
      </c>
      <c r="K93" s="7"/>
      <c r="L93" s="7"/>
      <c r="M93" s="1"/>
      <c r="N93" s="1"/>
      <c r="O93" s="1"/>
    </row>
    <row r="94" spans="10:15" ht="14.25" hidden="1" customHeight="1" x14ac:dyDescent="0.2"/>
    <row r="95" spans="10:15" ht="14.25" hidden="1" customHeight="1" x14ac:dyDescent="0.2"/>
    <row r="96" spans="10:15" ht="15" hidden="1" customHeight="1" x14ac:dyDescent="0.2"/>
    <row r="100" ht="14.25" hidden="1" customHeight="1" x14ac:dyDescent="0.2"/>
    <row r="103" ht="15" hidden="1" customHeight="1" x14ac:dyDescent="0.2"/>
    <row r="104" ht="15" hidden="1" customHeight="1" x14ac:dyDescent="0.2"/>
    <row r="106" ht="1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5" hidden="1" customHeight="1" x14ac:dyDescent="0.2"/>
    <row r="116" ht="14.25" hidden="1" customHeight="1" x14ac:dyDescent="0.2"/>
    <row r="122" ht="15" hidden="1" customHeight="1" x14ac:dyDescent="0.2"/>
    <row r="127" ht="14.25" hidden="1" customHeight="1" x14ac:dyDescent="0.2"/>
    <row r="136" ht="14.25" hidden="1" customHeight="1" x14ac:dyDescent="0.2"/>
    <row r="143" ht="14.25" hidden="1" customHeight="1" x14ac:dyDescent="0.2"/>
    <row r="148" ht="14.25" hidden="1" customHeight="1" x14ac:dyDescent="0.2"/>
    <row r="149" ht="15" hidden="1" customHeight="1" x14ac:dyDescent="0.2"/>
    <row r="151" ht="15" hidden="1" customHeight="1" x14ac:dyDescent="0.2"/>
    <row r="152" ht="15" hidden="1" customHeight="1" x14ac:dyDescent="0.2"/>
    <row r="166" ht="15" hidden="1" customHeight="1" x14ac:dyDescent="0.2"/>
    <row r="167" ht="14.25" hidden="1" customHeight="1" x14ac:dyDescent="0.2"/>
    <row r="168" ht="14.25" hidden="1" customHeight="1" x14ac:dyDescent="0.2"/>
    <row r="169" x14ac:dyDescent="0.2"/>
    <row r="170" x14ac:dyDescent="0.2"/>
    <row r="171" x14ac:dyDescent="0.2"/>
    <row r="172" x14ac:dyDescent="0.2"/>
    <row r="180" x14ac:dyDescent="0.2"/>
    <row r="181" x14ac:dyDescent="0.2"/>
    <row r="182" x14ac:dyDescent="0.2"/>
    <row r="183" x14ac:dyDescent="0.2"/>
    <row r="184" x14ac:dyDescent="0.2"/>
  </sheetData>
  <mergeCells count="66">
    <mergeCell ref="D77:E77"/>
    <mergeCell ref="D49:F49"/>
    <mergeCell ref="D72:E72"/>
    <mergeCell ref="D73:E73"/>
    <mergeCell ref="D75:F75"/>
    <mergeCell ref="D76:E76"/>
    <mergeCell ref="B39:C39"/>
    <mergeCell ref="D39:F39"/>
    <mergeCell ref="B50:C51"/>
    <mergeCell ref="D50:F51"/>
    <mergeCell ref="B40:C40"/>
    <mergeCell ref="D40:F40"/>
    <mergeCell ref="B41:F41"/>
    <mergeCell ref="B42:C42"/>
    <mergeCell ref="D42:F42"/>
    <mergeCell ref="B43:B44"/>
    <mergeCell ref="D43:F43"/>
    <mergeCell ref="D44:F44"/>
    <mergeCell ref="B45:F45"/>
    <mergeCell ref="B46:C48"/>
    <mergeCell ref="D46:D48"/>
    <mergeCell ref="B49:C49"/>
    <mergeCell ref="B35:C36"/>
    <mergeCell ref="D35:D36"/>
    <mergeCell ref="B37:C37"/>
    <mergeCell ref="D37:F37"/>
    <mergeCell ref="B38:C38"/>
    <mergeCell ref="D38:F38"/>
    <mergeCell ref="D31:E31"/>
    <mergeCell ref="B33:C33"/>
    <mergeCell ref="D33:F33"/>
    <mergeCell ref="B34:C34"/>
    <mergeCell ref="D34:F34"/>
    <mergeCell ref="D26:E26"/>
    <mergeCell ref="D27:E27"/>
    <mergeCell ref="D28:E28"/>
    <mergeCell ref="D29:E29"/>
    <mergeCell ref="D30:E30"/>
    <mergeCell ref="B14:B16"/>
    <mergeCell ref="D14:F14"/>
    <mergeCell ref="D15:F15"/>
    <mergeCell ref="D16:F16"/>
    <mergeCell ref="B17:B32"/>
    <mergeCell ref="C17:C18"/>
    <mergeCell ref="D17:E17"/>
    <mergeCell ref="D18:E18"/>
    <mergeCell ref="D19:E19"/>
    <mergeCell ref="D20:E20"/>
    <mergeCell ref="D32:E32"/>
    <mergeCell ref="D21:E21"/>
    <mergeCell ref="D22:E22"/>
    <mergeCell ref="D23:E23"/>
    <mergeCell ref="D24:E24"/>
    <mergeCell ref="D25:E25"/>
    <mergeCell ref="B9:C10"/>
    <mergeCell ref="D9:D10"/>
    <mergeCell ref="B11:B13"/>
    <mergeCell ref="D11:F11"/>
    <mergeCell ref="D12:F12"/>
    <mergeCell ref="D13:F13"/>
    <mergeCell ref="B8:F8"/>
    <mergeCell ref="B3:F3"/>
    <mergeCell ref="E4:F4"/>
    <mergeCell ref="E5:F5"/>
    <mergeCell ref="E6:F6"/>
    <mergeCell ref="E7:F7"/>
  </mergeCells>
  <dataValidations count="7">
    <dataValidation allowBlank="1" showErrorMessage="1" prompt="Please indicate Cl- concentration if it is higher than 300 mg/l." sqref="D9:D10 D17:D21" xr:uid="{00000000-0002-0000-0300-000000000000}"/>
    <dataValidation allowBlank="1" showErrorMessage="1" sqref="D22 D27 D34" xr:uid="{00000000-0002-0000-0300-000001000000}"/>
    <dataValidation type="list" allowBlank="1" showInputMessage="1" showErrorMessage="1" sqref="D59" xr:uid="{00000000-0002-0000-0300-000002000000}">
      <formula1>Motor_reductor</formula1>
    </dataValidation>
    <dataValidation type="list" allowBlank="1" showInputMessage="1" showErrorMessage="1" sqref="F76 D58 D60 D54:D55" xr:uid="{00000000-0002-0000-0300-000003000000}">
      <formula1>Yes_No</formula1>
    </dataValidation>
    <dataValidation type="list" allowBlank="1" showInputMessage="1" showErrorMessage="1" sqref="D56" xr:uid="{00000000-0002-0000-0300-000004000000}">
      <formula1>Material</formula1>
    </dataValidation>
    <dataValidation allowBlank="1" showErrorMessage="1" prompt="Please note that our dewatering equipment is not designed to be used at a temperature below 0 C." sqref="D46" xr:uid="{00000000-0002-0000-0300-000005000000}"/>
    <dataValidation type="list" allowBlank="1" showInputMessage="1" showErrorMessage="1" sqref="H3" xr:uid="{00000000-0002-0000-0300-000006000000}">
      <formula1>"RUS, ENG, UA"</formula1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42</vt:i4>
      </vt:variant>
    </vt:vector>
  </HeadingPairs>
  <TitlesOfParts>
    <vt:vector size="46" baseType="lpstr">
      <vt:lpstr>Dissolved Air Flotation Unit</vt:lpstr>
      <vt:lpstr>RUS</vt:lpstr>
      <vt:lpstr>ENG</vt:lpstr>
      <vt:lpstr>UA</vt:lpstr>
      <vt:lpstr>RUS!Automatisation</vt:lpstr>
      <vt:lpstr>UA!Automatisation</vt:lpstr>
      <vt:lpstr>Automatisation</vt:lpstr>
      <vt:lpstr>RUS!Discharge_height</vt:lpstr>
      <vt:lpstr>UA!Discharge_height</vt:lpstr>
      <vt:lpstr>Discharge_height</vt:lpstr>
      <vt:lpstr>RUS!Filtering_mesh</vt:lpstr>
      <vt:lpstr>UA!Filtering_mesh</vt:lpstr>
      <vt:lpstr>Filtering_mesh</vt:lpstr>
      <vt:lpstr>RUS!Hydraulics2</vt:lpstr>
      <vt:lpstr>UA!Hydraulics2</vt:lpstr>
      <vt:lpstr>Hydraulics2</vt:lpstr>
      <vt:lpstr>RUS!Installation</vt:lpstr>
      <vt:lpstr>UA!Installation</vt:lpstr>
      <vt:lpstr>Installation</vt:lpstr>
      <vt:lpstr>RUS!Location</vt:lpstr>
      <vt:lpstr>UA!Location</vt:lpstr>
      <vt:lpstr>Location</vt:lpstr>
      <vt:lpstr>RUS!Material</vt:lpstr>
      <vt:lpstr>UA!Material</vt:lpstr>
      <vt:lpstr>Material</vt:lpstr>
      <vt:lpstr>RUS!Motor_reductor</vt:lpstr>
      <vt:lpstr>UA!Motor_reductor</vt:lpstr>
      <vt:lpstr>Motor_reductor</vt:lpstr>
      <vt:lpstr>RUS!RVO</vt:lpstr>
      <vt:lpstr>UA!RVO</vt:lpstr>
      <vt:lpstr>RVO</vt:lpstr>
      <vt:lpstr>RUS!Screw_type</vt:lpstr>
      <vt:lpstr>UA!Screw_type</vt:lpstr>
      <vt:lpstr>Screw_type</vt:lpstr>
      <vt:lpstr>RUS!WW_feeding</vt:lpstr>
      <vt:lpstr>UA!WW_feeding</vt:lpstr>
      <vt:lpstr>WW_feeding</vt:lpstr>
      <vt:lpstr>RUS!WW_type</vt:lpstr>
      <vt:lpstr>UA!WW_type</vt:lpstr>
      <vt:lpstr>WW_type</vt:lpstr>
      <vt:lpstr>RUS!Yes_No</vt:lpstr>
      <vt:lpstr>UA!Yes_No</vt:lpstr>
      <vt:lpstr>Yes_No</vt:lpstr>
      <vt:lpstr>RUS!ШУ</vt:lpstr>
      <vt:lpstr>UA!ШУ</vt:lpstr>
      <vt:lpstr>ШУ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AlaKir</dc:creator>
  <cp:lastModifiedBy>AdminW</cp:lastModifiedBy>
  <cp:lastPrinted>2015-03-13T08:57:19Z</cp:lastPrinted>
  <dcterms:created xsi:type="dcterms:W3CDTF">2015-02-12T07:11:34Z</dcterms:created>
  <dcterms:modified xsi:type="dcterms:W3CDTF">2023-06-21T05:32:45Z</dcterms:modified>
</cp:coreProperties>
</file>